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RESULTADOS\2024\1S 2024\"/>
    </mc:Choice>
  </mc:AlternateContent>
  <xr:revisionPtr revIDLastSave="0" documentId="13_ncr:1_{1F2353A7-1894-4807-A523-F78EDB5FCCF0}" xr6:coauthVersionLast="47" xr6:coauthVersionMax="47" xr10:uidLastSave="{00000000-0000-0000-0000-000000000000}"/>
  <bookViews>
    <workbookView xWindow="-120" yWindow="-120" windowWidth="29040" windowHeight="15840" tabRatio="573" xr2:uid="{9CE164A0-A001-43C3-A1D8-09E43C5696E5}"/>
  </bookViews>
  <sheets>
    <sheet name="Resumen" sheetId="8" r:id="rId1"/>
    <sheet name="Balance" sheetId="9" r:id="rId2"/>
    <sheet name="PyG" sheetId="10" r:id="rId3"/>
    <sheet name="Deuda" sheetId="11" r:id="rId4"/>
    <sheet name="Concesiones" sheetId="12" r:id="rId5"/>
  </sheets>
  <externalReferences>
    <externalReference r:id="rId6"/>
  </externalReferences>
  <definedNames>
    <definedName name="_s3" hidden="1">{#N/A,#N/A,TRUE,"VTASCONTRAT";#N/A,#N/A,TRUE,"RESOPERAT";#N/A,#N/A,TRUE,"INVSUELO";#N/A,#N/A,TRUE,"ALQUILER";#N/A,#N/A,TRUE,"INVALQU"}</definedName>
    <definedName name="est" hidden="1">{#N/A,#N/A,TRUE,"VTASCONTRAT";#N/A,#N/A,TRUE,"RESOPERAT";#N/A,#N/A,TRUE,"INVSUELO";#N/A,#N/A,TRUE,"ALQUILER";#N/A,#N/A,TRUE,"INVALQU"}</definedName>
    <definedName name="estr" hidden="1">{#N/A,#N/A,TRUE,"VTASCONTRAT";#N/A,#N/A,TRUE,"RESOPERAT";#N/A,#N/A,TRUE,"INVSUELO";#N/A,#N/A,TRUE,"ALQUILER";#N/A,#N/A,TRUE,"INVALQU"}</definedName>
    <definedName name="NUEVO" hidden="1">{#N/A,#N/A,TRUE,"VTASCONTRAT";#N/A,#N/A,TRUE,"RESOPERAT";#N/A,#N/A,TRUE,"INVSUELO";#N/A,#N/A,TRUE,"ALQUILER";#N/A,#N/A,TRUE,"INVALQU"}</definedName>
    <definedName name="NUEVO1" hidden="1">{#N/A,#N/A,TRUE,"VTASCONTRAT";#N/A,#N/A,TRUE,"RESOPERAT";#N/A,#N/A,TRUE,"INVSUELO";#N/A,#N/A,TRUE,"ALQUILER";#N/A,#N/A,TRUE,"INVALQU"}</definedName>
    <definedName name="NUEVO2" hidden="1">{#N/A,#N/A,TRUE,"VTASCONTRAT";#N/A,#N/A,TRUE,"RESOPERAT";#N/A,#N/A,TRUE,"INVSUELO";#N/A,#N/A,TRUE,"ALQUILER";#N/A,#N/A,TRUE,"INVALQU"}</definedName>
    <definedName name="OCIO" hidden="1">{#N/A,#N/A,TRUE,"VTASCONTRAT";#N/A,#N/A,TRUE,"RESOPERAT";#N/A,#N/A,TRUE,"INVSUELO";#N/A,#N/A,TRUE,"ALQUILER";#N/A,#N/A,TRUE,"INVALQU"}</definedName>
    <definedName name="PROCIO" hidden="1">{#N/A,#N/A,TRUE,"VTASCONTRAT";#N/A,#N/A,TRUE,"RESOPERAT";#N/A,#N/A,TRUE,"INVSUELO";#N/A,#N/A,TRUE,"ALQUILER";#N/A,#N/A,TRUE,"INVALQU"}</definedName>
    <definedName name="SEPAR2" hidden="1">{#N/A,#N/A,TRUE,"VTASCONTRAT";#N/A,#N/A,TRUE,"RESOPERAT";#N/A,#N/A,TRUE,"INVSUELO";#N/A,#N/A,TRUE,"ALQUILER";#N/A,#N/A,TRUE,"INVALQU"}</definedName>
    <definedName name="wrn.CURSO." hidden="1">{"PRUEBA",#N/A,FALSE,"C-SEVIL"}</definedName>
    <definedName name="wrn.ESTUDIO._.ECONOMICO." hidden="1">{#N/A,#N/A,TRUE,"CARATULA";#N/A,#N/A,TRUE,"SUPERFICIES";#N/A,#N/A,TRUE,"SOLAR";#N/A,#N/A,TRUE,"ADAPTACION TERRENO";#N/A,#N/A,TRUE,"HONORARIOS";#N/A,#N/A,TRUE,"CONSTRUCCION"}</definedName>
    <definedName name="wrn.INFORME." hidden="1">{#N/A,#N/A,TRUE,"VTASCONTRAT";#N/A,#N/A,TRUE,"RESOPERAT";#N/A,#N/A,TRUE,"INVSUELO";#N/A,#N/A,TRUE,"ALQUILER";#N/A,#N/A,TRUE,"INVALQU"}</definedName>
    <definedName name="wrn.RESUMEN." hidden="1">{#N/A,#N/A,FALSE,"SEVILLA"}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1" l="1"/>
  <c r="I9" i="11"/>
  <c r="I8" i="11"/>
  <c r="H8" i="11"/>
  <c r="C9" i="11"/>
  <c r="C8" i="11"/>
  <c r="B9" i="11"/>
  <c r="B8" i="11"/>
  <c r="I2" i="11"/>
  <c r="H2" i="11"/>
  <c r="N3" i="9" l="1"/>
  <c r="L3" i="9"/>
  <c r="J3" i="9"/>
  <c r="N28" i="9"/>
  <c r="L28" i="9"/>
  <c r="J28" i="9"/>
  <c r="A22" i="9" l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K161" i="12"/>
  <c r="J161" i="12"/>
  <c r="I161" i="12"/>
  <c r="K158" i="12"/>
  <c r="J158" i="12"/>
  <c r="I158" i="12"/>
  <c r="K157" i="12"/>
  <c r="J157" i="12"/>
  <c r="I157" i="12"/>
  <c r="K156" i="12"/>
  <c r="J156" i="12"/>
  <c r="I156" i="12"/>
  <c r="K155" i="12"/>
  <c r="J155" i="12"/>
  <c r="I155" i="12"/>
  <c r="K154" i="12"/>
  <c r="J154" i="12"/>
  <c r="I154" i="12"/>
  <c r="K153" i="12"/>
  <c r="J153" i="12"/>
  <c r="I153" i="12"/>
  <c r="K152" i="12"/>
  <c r="J152" i="12"/>
  <c r="I152" i="12"/>
  <c r="K151" i="12"/>
  <c r="J151" i="12"/>
  <c r="I151" i="12"/>
  <c r="K150" i="12"/>
  <c r="J150" i="12"/>
  <c r="I150" i="12"/>
  <c r="K149" i="12"/>
  <c r="J149" i="12"/>
  <c r="I149" i="12"/>
  <c r="K148" i="12"/>
  <c r="J148" i="12"/>
  <c r="I148" i="12"/>
  <c r="K147" i="12"/>
  <c r="J147" i="12"/>
  <c r="I147" i="12"/>
  <c r="K146" i="12"/>
  <c r="J146" i="12"/>
  <c r="I146" i="12"/>
  <c r="K145" i="12"/>
  <c r="J145" i="12"/>
  <c r="I145" i="12"/>
  <c r="K144" i="12"/>
  <c r="J144" i="12"/>
  <c r="I144" i="12"/>
  <c r="K143" i="12"/>
  <c r="J143" i="12"/>
  <c r="I143" i="12"/>
  <c r="K142" i="12"/>
  <c r="J142" i="12"/>
  <c r="I142" i="12"/>
  <c r="K138" i="12"/>
  <c r="J138" i="12"/>
  <c r="I138" i="12"/>
  <c r="K137" i="12"/>
  <c r="J137" i="12"/>
  <c r="I137" i="12"/>
  <c r="K136" i="12"/>
  <c r="J136" i="12"/>
  <c r="I136" i="12"/>
  <c r="K135" i="12"/>
  <c r="J135" i="12"/>
  <c r="I135" i="12"/>
  <c r="K134" i="12"/>
  <c r="J134" i="12"/>
  <c r="I134" i="12"/>
  <c r="K133" i="12"/>
  <c r="J133" i="12"/>
  <c r="I133" i="12"/>
  <c r="K132" i="12"/>
  <c r="J132" i="12"/>
  <c r="I132" i="12"/>
  <c r="K123" i="12"/>
  <c r="J123" i="12"/>
  <c r="I123" i="12"/>
  <c r="K120" i="12"/>
  <c r="J120" i="12"/>
  <c r="I120" i="12"/>
  <c r="K118" i="12"/>
  <c r="J118" i="12"/>
  <c r="I118" i="12"/>
  <c r="K115" i="12"/>
  <c r="J115" i="12"/>
  <c r="I115" i="12"/>
  <c r="K114" i="12"/>
  <c r="J114" i="12"/>
  <c r="I114" i="12"/>
  <c r="K113" i="12"/>
  <c r="J113" i="12"/>
  <c r="I113" i="12"/>
  <c r="K112" i="12"/>
  <c r="J112" i="12"/>
  <c r="I112" i="12"/>
  <c r="K111" i="12"/>
  <c r="J111" i="12"/>
  <c r="I111" i="12"/>
  <c r="K110" i="12"/>
  <c r="J110" i="12"/>
  <c r="I110" i="12"/>
  <c r="K109" i="12"/>
  <c r="J109" i="12"/>
  <c r="I109" i="12"/>
  <c r="K108" i="12"/>
  <c r="J108" i="12"/>
  <c r="I108" i="12"/>
  <c r="K107" i="12"/>
  <c r="J107" i="12"/>
  <c r="I107" i="12"/>
  <c r="K106" i="12"/>
  <c r="J106" i="12"/>
  <c r="I106" i="12"/>
  <c r="K105" i="12"/>
  <c r="J105" i="12"/>
  <c r="I105" i="12"/>
  <c r="K104" i="12"/>
  <c r="J104" i="12"/>
  <c r="I104" i="12"/>
  <c r="K103" i="12"/>
  <c r="J103" i="12"/>
  <c r="I103" i="12"/>
  <c r="K102" i="12"/>
  <c r="J102" i="12"/>
  <c r="I102" i="12"/>
  <c r="K101" i="12"/>
  <c r="J101" i="12"/>
  <c r="I101" i="12"/>
  <c r="K100" i="12"/>
  <c r="J100" i="12"/>
  <c r="I100" i="12"/>
  <c r="K99" i="12"/>
  <c r="J99" i="12"/>
  <c r="I99" i="12"/>
  <c r="K98" i="12"/>
  <c r="J98" i="12"/>
  <c r="I98" i="12"/>
  <c r="K97" i="12"/>
  <c r="J97" i="12"/>
  <c r="I97" i="12"/>
  <c r="K96" i="12"/>
  <c r="J96" i="12"/>
  <c r="I96" i="12"/>
  <c r="K95" i="12"/>
  <c r="J95" i="12"/>
  <c r="I95" i="12"/>
  <c r="K94" i="12"/>
  <c r="J94" i="12"/>
  <c r="I94" i="12"/>
  <c r="K93" i="12"/>
  <c r="J93" i="12"/>
  <c r="I93" i="12"/>
  <c r="K92" i="12"/>
  <c r="J92" i="12"/>
  <c r="I92" i="12"/>
  <c r="K91" i="12"/>
  <c r="J91" i="12"/>
  <c r="I91" i="12"/>
  <c r="K90" i="12"/>
  <c r="J90" i="12"/>
  <c r="I90" i="12"/>
  <c r="K89" i="12"/>
  <c r="J89" i="12"/>
  <c r="I89" i="12"/>
  <c r="K88" i="12"/>
  <c r="J88" i="12"/>
  <c r="I88" i="12"/>
  <c r="K87" i="12"/>
  <c r="J87" i="12"/>
  <c r="I87" i="12"/>
  <c r="K86" i="12"/>
  <c r="J86" i="12"/>
  <c r="I86" i="12"/>
  <c r="K85" i="12"/>
  <c r="J85" i="12"/>
  <c r="I85" i="12"/>
  <c r="K84" i="12"/>
  <c r="J84" i="12"/>
  <c r="I84" i="12"/>
  <c r="K83" i="12"/>
  <c r="J83" i="12"/>
  <c r="I83" i="12"/>
  <c r="K82" i="12"/>
  <c r="J82" i="12"/>
  <c r="I82" i="12"/>
  <c r="K81" i="12"/>
  <c r="J81" i="12"/>
  <c r="I81" i="12"/>
  <c r="K80" i="12"/>
  <c r="J80" i="12"/>
  <c r="I80" i="12"/>
  <c r="K79" i="12"/>
  <c r="J79" i="12"/>
  <c r="I79" i="12"/>
  <c r="K78" i="12"/>
  <c r="J78" i="12"/>
  <c r="I78" i="12"/>
  <c r="K77" i="12"/>
  <c r="J77" i="12"/>
  <c r="I77" i="12"/>
  <c r="K76" i="12"/>
  <c r="J76" i="12"/>
  <c r="I76" i="12"/>
  <c r="K75" i="12"/>
  <c r="J75" i="12"/>
  <c r="I75" i="12"/>
  <c r="K74" i="12"/>
  <c r="J74" i="12"/>
  <c r="I74" i="12"/>
  <c r="K73" i="12"/>
  <c r="J73" i="12"/>
  <c r="I73" i="12"/>
  <c r="K72" i="12"/>
  <c r="J72" i="12"/>
  <c r="I72" i="12"/>
  <c r="K71" i="12"/>
  <c r="J71" i="12"/>
  <c r="I71" i="12"/>
  <c r="K70" i="12"/>
  <c r="J70" i="12"/>
  <c r="I70" i="12"/>
  <c r="K69" i="12"/>
  <c r="J69" i="12"/>
  <c r="I69" i="12"/>
  <c r="K68" i="12"/>
  <c r="J68" i="12"/>
  <c r="I68" i="12"/>
  <c r="K67" i="12"/>
  <c r="J67" i="12"/>
  <c r="I67" i="12"/>
  <c r="K66" i="12"/>
  <c r="J66" i="12"/>
  <c r="I66" i="12"/>
  <c r="K65" i="12"/>
  <c r="J65" i="12"/>
  <c r="I65" i="12"/>
  <c r="K64" i="12"/>
  <c r="J64" i="12"/>
  <c r="I64" i="12"/>
  <c r="K63" i="12"/>
  <c r="J63" i="12"/>
  <c r="I63" i="12"/>
  <c r="K62" i="12"/>
  <c r="J62" i="12"/>
  <c r="I62" i="12"/>
  <c r="K61" i="12"/>
  <c r="J61" i="12"/>
  <c r="I61" i="12"/>
  <c r="K60" i="12"/>
  <c r="J60" i="12"/>
  <c r="I60" i="12"/>
  <c r="K59" i="12"/>
  <c r="J59" i="12"/>
  <c r="I59" i="12"/>
  <c r="K58" i="12"/>
  <c r="J58" i="12"/>
  <c r="I58" i="12"/>
  <c r="K57" i="12"/>
  <c r="J57" i="12"/>
  <c r="I57" i="12"/>
  <c r="K56" i="12"/>
  <c r="J56" i="12"/>
  <c r="I56" i="12"/>
  <c r="K55" i="12"/>
  <c r="J55" i="12"/>
  <c r="I55" i="12"/>
  <c r="K54" i="12"/>
  <c r="J54" i="12"/>
  <c r="I54" i="12"/>
  <c r="K53" i="12"/>
  <c r="J53" i="12"/>
  <c r="I53" i="12"/>
  <c r="K52" i="12"/>
  <c r="J52" i="12"/>
  <c r="I52" i="12"/>
  <c r="K51" i="12"/>
  <c r="J51" i="12"/>
  <c r="I51" i="12"/>
  <c r="K45" i="12"/>
  <c r="J45" i="12"/>
  <c r="I45" i="12"/>
  <c r="K42" i="12"/>
  <c r="J42" i="12"/>
  <c r="I42" i="12"/>
  <c r="K40" i="12"/>
  <c r="J40" i="12"/>
  <c r="I40" i="12"/>
  <c r="K37" i="12"/>
  <c r="J37" i="12"/>
  <c r="I37" i="12"/>
  <c r="K36" i="12"/>
  <c r="J36" i="12"/>
  <c r="I36" i="12"/>
  <c r="K35" i="12"/>
  <c r="J35" i="12"/>
  <c r="I35" i="12"/>
  <c r="K34" i="12"/>
  <c r="J34" i="12"/>
  <c r="I34" i="12"/>
  <c r="K33" i="12"/>
  <c r="J33" i="12"/>
  <c r="I33" i="12"/>
  <c r="K32" i="12"/>
  <c r="J32" i="12"/>
  <c r="I32" i="12"/>
  <c r="K31" i="12"/>
  <c r="J31" i="12"/>
  <c r="I31" i="12"/>
  <c r="K30" i="12"/>
  <c r="J30" i="12"/>
  <c r="I30" i="12"/>
  <c r="K29" i="12"/>
  <c r="J29" i="12"/>
  <c r="I29" i="12"/>
  <c r="K28" i="12"/>
  <c r="J28" i="12"/>
  <c r="I28" i="12"/>
  <c r="K27" i="12"/>
  <c r="J27" i="12"/>
  <c r="I27" i="12"/>
  <c r="K26" i="12"/>
  <c r="J26" i="12"/>
  <c r="I26" i="12"/>
  <c r="K19" i="12"/>
  <c r="J19" i="12"/>
  <c r="I19" i="12"/>
  <c r="K17" i="12"/>
  <c r="J17" i="12"/>
  <c r="I17" i="12"/>
  <c r="K15" i="12"/>
  <c r="J15" i="12"/>
  <c r="I15" i="12"/>
  <c r="K14" i="12"/>
  <c r="J14" i="12"/>
  <c r="I14" i="12"/>
  <c r="K13" i="12"/>
  <c r="J13" i="12"/>
  <c r="I13" i="12"/>
  <c r="K12" i="12"/>
  <c r="J12" i="12"/>
  <c r="I12" i="12"/>
  <c r="K11" i="12"/>
  <c r="J11" i="12"/>
  <c r="I11" i="12"/>
  <c r="K10" i="12"/>
  <c r="J10" i="12"/>
  <c r="I10" i="12"/>
  <c r="K9" i="12"/>
  <c r="J9" i="12"/>
  <c r="I9" i="12"/>
  <c r="K8" i="12"/>
  <c r="J8" i="12"/>
  <c r="I8" i="12"/>
  <c r="K7" i="12"/>
  <c r="J7" i="12"/>
  <c r="I7" i="12"/>
  <c r="K6" i="12"/>
  <c r="J6" i="12"/>
  <c r="I6" i="12"/>
  <c r="K5" i="12"/>
  <c r="J5" i="12"/>
  <c r="I5" i="12"/>
  <c r="K4" i="12"/>
  <c r="J4" i="12"/>
  <c r="I4" i="12"/>
  <c r="C52" i="8" l="1"/>
  <c r="J52" i="8" s="1"/>
  <c r="B52" i="8"/>
  <c r="I52" i="8" s="1"/>
  <c r="E51" i="8"/>
  <c r="L51" i="8" s="1"/>
  <c r="D51" i="8"/>
  <c r="K51" i="8" s="1"/>
  <c r="L49" i="8"/>
  <c r="D49" i="8"/>
  <c r="K49" i="8" s="1"/>
  <c r="E48" i="8"/>
  <c r="L48" i="8" s="1"/>
  <c r="D48" i="8"/>
  <c r="K48" i="8" s="1"/>
  <c r="E47" i="8"/>
  <c r="L47" i="8" s="1"/>
  <c r="D47" i="8"/>
  <c r="K47" i="8" s="1"/>
  <c r="E45" i="8"/>
  <c r="D45" i="8"/>
  <c r="E44" i="8"/>
  <c r="D44" i="8"/>
  <c r="E43" i="8"/>
  <c r="L43" i="8" s="1"/>
  <c r="D43" i="8"/>
  <c r="K43" i="8" s="1"/>
  <c r="L45" i="8"/>
  <c r="K45" i="8"/>
  <c r="L44" i="8"/>
  <c r="K44" i="8"/>
  <c r="J51" i="8"/>
  <c r="I51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I6" i="11"/>
  <c r="J5" i="11"/>
  <c r="I5" i="11"/>
  <c r="H5" i="11"/>
  <c r="I4" i="11"/>
  <c r="H4" i="11"/>
  <c r="C6" i="11"/>
  <c r="B6" i="11"/>
  <c r="D6" i="11" s="1"/>
  <c r="J6" i="11" s="1"/>
  <c r="D5" i="11"/>
  <c r="D4" i="11"/>
  <c r="J4" i="11" s="1"/>
  <c r="K48" i="9"/>
  <c r="T58" i="10"/>
  <c r="S58" i="10"/>
  <c r="R58" i="10"/>
  <c r="Q58" i="10"/>
  <c r="P58" i="10"/>
  <c r="T57" i="10"/>
  <c r="S57" i="10"/>
  <c r="R57" i="10"/>
  <c r="Q57" i="10"/>
  <c r="P57" i="10"/>
  <c r="T56" i="10"/>
  <c r="S56" i="10"/>
  <c r="R56" i="10"/>
  <c r="Q56" i="10"/>
  <c r="P56" i="10"/>
  <c r="T54" i="10"/>
  <c r="S54" i="10"/>
  <c r="R54" i="10"/>
  <c r="Q54" i="10"/>
  <c r="P54" i="10"/>
  <c r="T52" i="10"/>
  <c r="S52" i="10"/>
  <c r="R52" i="10"/>
  <c r="Q52" i="10"/>
  <c r="P52" i="10"/>
  <c r="T51" i="10"/>
  <c r="S51" i="10"/>
  <c r="R51" i="10"/>
  <c r="Q51" i="10"/>
  <c r="P51" i="10"/>
  <c r="T50" i="10"/>
  <c r="S50" i="10"/>
  <c r="R50" i="10"/>
  <c r="Q50" i="10"/>
  <c r="P50" i="10"/>
  <c r="T49" i="10"/>
  <c r="S49" i="10"/>
  <c r="R49" i="10"/>
  <c r="Q49" i="10"/>
  <c r="P49" i="10"/>
  <c r="T48" i="10"/>
  <c r="S48" i="10"/>
  <c r="R48" i="10"/>
  <c r="Q48" i="10"/>
  <c r="P48" i="10"/>
  <c r="T47" i="10"/>
  <c r="S47" i="10"/>
  <c r="R47" i="10"/>
  <c r="Q47" i="10"/>
  <c r="P47" i="10"/>
  <c r="T46" i="10"/>
  <c r="S46" i="10"/>
  <c r="R46" i="10"/>
  <c r="Q46" i="10"/>
  <c r="P46" i="10"/>
  <c r="T45" i="10"/>
  <c r="S45" i="10"/>
  <c r="R45" i="10"/>
  <c r="Q45" i="10"/>
  <c r="P45" i="10"/>
  <c r="T44" i="10"/>
  <c r="S44" i="10"/>
  <c r="R44" i="10"/>
  <c r="Q44" i="10"/>
  <c r="P44" i="10"/>
  <c r="T43" i="10"/>
  <c r="S43" i="10"/>
  <c r="R43" i="10"/>
  <c r="Q43" i="10"/>
  <c r="P43" i="10"/>
  <c r="T42" i="10"/>
  <c r="S42" i="10"/>
  <c r="R42" i="10"/>
  <c r="Q42" i="10"/>
  <c r="P42" i="10"/>
  <c r="T41" i="10"/>
  <c r="S41" i="10"/>
  <c r="R41" i="10"/>
  <c r="Q41" i="10"/>
  <c r="P41" i="10"/>
  <c r="T40" i="10"/>
  <c r="S40" i="10"/>
  <c r="R40" i="10"/>
  <c r="Q40" i="10"/>
  <c r="P40" i="10"/>
  <c r="T39" i="10"/>
  <c r="S39" i="10"/>
  <c r="R39" i="10"/>
  <c r="Q39" i="10"/>
  <c r="P39" i="10"/>
  <c r="T38" i="10"/>
  <c r="S38" i="10"/>
  <c r="R38" i="10"/>
  <c r="Q38" i="10"/>
  <c r="P38" i="10"/>
  <c r="T37" i="10"/>
  <c r="S37" i="10"/>
  <c r="R37" i="10"/>
  <c r="Q37" i="10"/>
  <c r="P37" i="10"/>
  <c r="T36" i="10"/>
  <c r="S36" i="10"/>
  <c r="R36" i="10"/>
  <c r="Q36" i="10"/>
  <c r="P36" i="10"/>
  <c r="D58" i="10"/>
  <c r="C58" i="10"/>
  <c r="B58" i="10"/>
  <c r="D57" i="10"/>
  <c r="C57" i="10"/>
  <c r="B57" i="10"/>
  <c r="D56" i="10"/>
  <c r="C56" i="10"/>
  <c r="B56" i="10"/>
  <c r="D54" i="10"/>
  <c r="C54" i="10"/>
  <c r="B54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3" i="10"/>
  <c r="C43" i="10"/>
  <c r="B43" i="10"/>
  <c r="D42" i="10"/>
  <c r="C42" i="10"/>
  <c r="B42" i="10"/>
  <c r="D41" i="10"/>
  <c r="C41" i="10"/>
  <c r="B41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L58" i="10"/>
  <c r="K58" i="10"/>
  <c r="J58" i="10"/>
  <c r="I58" i="10"/>
  <c r="H58" i="10"/>
  <c r="L57" i="10"/>
  <c r="K57" i="10"/>
  <c r="J57" i="10"/>
  <c r="I57" i="10"/>
  <c r="H57" i="10"/>
  <c r="L56" i="10"/>
  <c r="K56" i="10"/>
  <c r="J56" i="10"/>
  <c r="I56" i="10"/>
  <c r="H56" i="10"/>
  <c r="L54" i="10"/>
  <c r="K54" i="10"/>
  <c r="J54" i="10"/>
  <c r="I54" i="10"/>
  <c r="H54" i="10"/>
  <c r="L52" i="10"/>
  <c r="K52" i="10"/>
  <c r="J52" i="10"/>
  <c r="I52" i="10"/>
  <c r="H52" i="10"/>
  <c r="L51" i="10"/>
  <c r="K51" i="10"/>
  <c r="J51" i="10"/>
  <c r="I51" i="10"/>
  <c r="H51" i="10"/>
  <c r="L50" i="10"/>
  <c r="K50" i="10"/>
  <c r="J50" i="10"/>
  <c r="I50" i="10"/>
  <c r="H50" i="10"/>
  <c r="L49" i="10"/>
  <c r="K49" i="10"/>
  <c r="J49" i="10"/>
  <c r="I49" i="10"/>
  <c r="H49" i="10"/>
  <c r="L48" i="10"/>
  <c r="K48" i="10"/>
  <c r="J48" i="10"/>
  <c r="I48" i="10"/>
  <c r="H48" i="10"/>
  <c r="L47" i="10"/>
  <c r="K47" i="10"/>
  <c r="J47" i="10"/>
  <c r="I47" i="10"/>
  <c r="H47" i="10"/>
  <c r="L46" i="10"/>
  <c r="K46" i="10"/>
  <c r="J46" i="10"/>
  <c r="I46" i="10"/>
  <c r="H46" i="10"/>
  <c r="L45" i="10"/>
  <c r="K45" i="10"/>
  <c r="J45" i="10"/>
  <c r="I45" i="10"/>
  <c r="H45" i="10"/>
  <c r="L44" i="10"/>
  <c r="K44" i="10"/>
  <c r="J44" i="10"/>
  <c r="I44" i="10"/>
  <c r="H44" i="10"/>
  <c r="L43" i="10"/>
  <c r="K43" i="10"/>
  <c r="J43" i="10"/>
  <c r="I43" i="10"/>
  <c r="H43" i="10"/>
  <c r="L42" i="10"/>
  <c r="K42" i="10"/>
  <c r="J42" i="10"/>
  <c r="I42" i="10"/>
  <c r="H42" i="10"/>
  <c r="L41" i="10"/>
  <c r="K41" i="10"/>
  <c r="J41" i="10"/>
  <c r="I41" i="10"/>
  <c r="H41" i="10"/>
  <c r="L40" i="10"/>
  <c r="K40" i="10"/>
  <c r="J40" i="10"/>
  <c r="I40" i="10"/>
  <c r="H40" i="10"/>
  <c r="L39" i="10"/>
  <c r="K39" i="10"/>
  <c r="J39" i="10"/>
  <c r="I39" i="10"/>
  <c r="H39" i="10"/>
  <c r="L38" i="10"/>
  <c r="K38" i="10"/>
  <c r="J38" i="10"/>
  <c r="I38" i="10"/>
  <c r="H38" i="10"/>
  <c r="L37" i="10"/>
  <c r="K37" i="10"/>
  <c r="J37" i="10"/>
  <c r="I37" i="10"/>
  <c r="H37" i="10"/>
  <c r="L36" i="10"/>
  <c r="K36" i="10"/>
  <c r="J36" i="10"/>
  <c r="I36" i="10"/>
  <c r="H36" i="10"/>
  <c r="H6" i="11" l="1"/>
  <c r="E46" i="8"/>
  <c r="L46" i="8" s="1"/>
  <c r="D46" i="8"/>
  <c r="K46" i="8" s="1"/>
  <c r="E37" i="8" l="1"/>
  <c r="D37" i="8"/>
  <c r="E35" i="8"/>
  <c r="D35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14" i="8"/>
  <c r="E13" i="8"/>
  <c r="D13" i="8"/>
  <c r="E12" i="8"/>
  <c r="D12" i="8"/>
  <c r="E11" i="8"/>
  <c r="D11" i="8"/>
  <c r="E10" i="8"/>
  <c r="D10" i="8"/>
  <c r="D9" i="8"/>
  <c r="E8" i="8"/>
  <c r="D8" i="8"/>
  <c r="E7" i="8"/>
  <c r="D7" i="8"/>
  <c r="E6" i="8"/>
  <c r="D6" i="8"/>
  <c r="E5" i="8"/>
  <c r="D5" i="8"/>
  <c r="E4" i="8"/>
  <c r="D4" i="8"/>
  <c r="E3" i="8"/>
  <c r="D3" i="8"/>
  <c r="J38" i="8" l="1"/>
  <c r="I38" i="8"/>
  <c r="L37" i="8"/>
  <c r="K37" i="8"/>
  <c r="J37" i="8"/>
  <c r="I37" i="8"/>
  <c r="L35" i="8"/>
  <c r="K35" i="8"/>
  <c r="J35" i="8"/>
  <c r="I35" i="8"/>
  <c r="L34" i="8"/>
  <c r="K34" i="8"/>
  <c r="J34" i="8"/>
  <c r="I34" i="8"/>
  <c r="L33" i="8"/>
  <c r="K33" i="8"/>
  <c r="J33" i="8"/>
  <c r="I33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K29" i="8"/>
  <c r="J29" i="8"/>
  <c r="I29" i="8"/>
  <c r="L28" i="8"/>
  <c r="K28" i="8"/>
  <c r="J28" i="8"/>
  <c r="I28" i="8"/>
  <c r="L27" i="8"/>
  <c r="K27" i="8"/>
  <c r="J27" i="8"/>
  <c r="I27" i="8"/>
  <c r="L26" i="8"/>
  <c r="K26" i="8"/>
  <c r="J26" i="8"/>
  <c r="I26" i="8"/>
  <c r="J18" i="8"/>
  <c r="I18" i="8"/>
  <c r="J17" i="8"/>
  <c r="I17" i="8"/>
  <c r="J16" i="8"/>
  <c r="I16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L6" i="8"/>
  <c r="K6" i="8"/>
  <c r="J6" i="8"/>
  <c r="I6" i="8"/>
  <c r="L5" i="8"/>
  <c r="K5" i="8"/>
  <c r="J5" i="8"/>
  <c r="I5" i="8"/>
  <c r="L4" i="8"/>
  <c r="K4" i="8"/>
  <c r="J4" i="8"/>
  <c r="I4" i="8"/>
  <c r="L3" i="8"/>
  <c r="K3" i="8"/>
  <c r="J3" i="8"/>
  <c r="I3" i="8"/>
  <c r="O48" i="9"/>
  <c r="M48" i="9"/>
  <c r="O47" i="9"/>
  <c r="M47" i="9"/>
  <c r="K47" i="9"/>
  <c r="O46" i="9"/>
  <c r="M46" i="9"/>
  <c r="K46" i="9"/>
  <c r="O45" i="9"/>
  <c r="M45" i="9"/>
  <c r="K45" i="9"/>
  <c r="O44" i="9"/>
  <c r="M44" i="9"/>
  <c r="K44" i="9"/>
  <c r="O43" i="9"/>
  <c r="M43" i="9"/>
  <c r="K43" i="9"/>
  <c r="O42" i="9"/>
  <c r="M42" i="9"/>
  <c r="K42" i="9"/>
  <c r="O41" i="9"/>
  <c r="M41" i="9"/>
  <c r="K41" i="9"/>
  <c r="O40" i="9"/>
  <c r="M40" i="9"/>
  <c r="K40" i="9"/>
  <c r="O39" i="9"/>
  <c r="M39" i="9"/>
  <c r="K39" i="9"/>
  <c r="O38" i="9"/>
  <c r="M38" i="9"/>
  <c r="K38" i="9"/>
  <c r="O37" i="9"/>
  <c r="M37" i="9"/>
  <c r="K37" i="9"/>
  <c r="O36" i="9"/>
  <c r="M36" i="9"/>
  <c r="K36" i="9"/>
  <c r="O35" i="9"/>
  <c r="M35" i="9"/>
  <c r="K35" i="9"/>
  <c r="O34" i="9"/>
  <c r="M34" i="9"/>
  <c r="K34" i="9"/>
  <c r="O33" i="9"/>
  <c r="M33" i="9"/>
  <c r="K33" i="9"/>
  <c r="O32" i="9"/>
  <c r="M32" i="9"/>
  <c r="K32" i="9"/>
  <c r="O31" i="9"/>
  <c r="M31" i="9"/>
  <c r="K31" i="9"/>
  <c r="G48" i="9"/>
  <c r="E48" i="9"/>
  <c r="C48" i="9"/>
  <c r="G47" i="9"/>
  <c r="E47" i="9"/>
  <c r="C47" i="9"/>
  <c r="G46" i="9"/>
  <c r="E46" i="9"/>
  <c r="C46" i="9"/>
  <c r="G45" i="9"/>
  <c r="E45" i="9"/>
  <c r="C45" i="9"/>
  <c r="G44" i="9"/>
  <c r="E44" i="9"/>
  <c r="C44" i="9"/>
  <c r="G43" i="9"/>
  <c r="E43" i="9"/>
  <c r="C43" i="9"/>
  <c r="G42" i="9"/>
  <c r="E42" i="9"/>
  <c r="C42" i="9"/>
  <c r="G41" i="9"/>
  <c r="E41" i="9"/>
  <c r="C41" i="9"/>
  <c r="G40" i="9"/>
  <c r="E40" i="9"/>
  <c r="C40" i="9"/>
  <c r="G39" i="9"/>
  <c r="E39" i="9"/>
  <c r="C39" i="9"/>
  <c r="G38" i="9"/>
  <c r="E38" i="9"/>
  <c r="C38" i="9"/>
  <c r="G37" i="9"/>
  <c r="E37" i="9"/>
  <c r="C37" i="9"/>
  <c r="G36" i="9"/>
  <c r="E36" i="9"/>
  <c r="C36" i="9"/>
  <c r="G35" i="9"/>
  <c r="D35" i="9"/>
  <c r="C35" i="9"/>
  <c r="G34" i="9"/>
  <c r="E34" i="9"/>
  <c r="C34" i="9"/>
  <c r="G33" i="9"/>
  <c r="E33" i="9"/>
  <c r="C33" i="9"/>
  <c r="G32" i="9"/>
  <c r="E32" i="9"/>
  <c r="C32" i="9"/>
  <c r="G31" i="9"/>
  <c r="E31" i="9"/>
  <c r="C31" i="9"/>
</calcChain>
</file>

<file path=xl/sharedStrings.xml><?xml version="1.0" encoding="utf-8"?>
<sst xmlns="http://schemas.openxmlformats.org/spreadsheetml/2006/main" count="680" uniqueCount="327">
  <si>
    <t>Cifra de Negocio</t>
  </si>
  <si>
    <t>Sacyr Concesiones</t>
  </si>
  <si>
    <t>Ingresos Operativos</t>
  </si>
  <si>
    <t>Ingresos Construcción</t>
  </si>
  <si>
    <t>Sacyr Ing.&amp;Infra.</t>
  </si>
  <si>
    <t>EBITDA</t>
  </si>
  <si>
    <t>Margen EBITDA</t>
  </si>
  <si>
    <t>Sacyr Concessions</t>
  </si>
  <si>
    <t>Sacyr Eng. &amp; Infra.</t>
  </si>
  <si>
    <t>Holding &amp; Adjust.</t>
  </si>
  <si>
    <t>EBITDA Margin</t>
  </si>
  <si>
    <t>Activo</t>
  </si>
  <si>
    <t>Pat. Neto y Pasivo</t>
  </si>
  <si>
    <t>Cuenta de Resultados Consolidada</t>
  </si>
  <si>
    <t>Miles de euros</t>
  </si>
  <si>
    <t>Importe Neto de la Cifra de Negocios</t>
  </si>
  <si>
    <t>Otros Ingresos</t>
  </si>
  <si>
    <t>Total Ingresos de explotación</t>
  </si>
  <si>
    <t>Gastos Externos y de Explotación</t>
  </si>
  <si>
    <t xml:space="preserve">Amortización Inmovilizado y deterioros </t>
  </si>
  <si>
    <t>Variación Provisiones</t>
  </si>
  <si>
    <t>EBIT</t>
  </si>
  <si>
    <t>Resultados Financieros</t>
  </si>
  <si>
    <t>Resultados por diferencias de cambio</t>
  </si>
  <si>
    <t>Resultado de Sociedades por el Método de Participación</t>
  </si>
  <si>
    <t>Provisiones de Inversiones Financieras</t>
  </si>
  <si>
    <t>Rdo. Instrumentos Financieros</t>
  </si>
  <si>
    <t>Rdo. Enajenación de Activos no Corrientes</t>
  </si>
  <si>
    <t>Resultado antes de Impuestos</t>
  </si>
  <si>
    <t>Impuesto de Sociedades</t>
  </si>
  <si>
    <t>RESULTADO ACTIVIDADES CONTINUADAS</t>
  </si>
  <si>
    <t>TOTAL ACTIVO</t>
  </si>
  <si>
    <t>RESULTADO ACTIVIDADES INTERRUMPIDAS</t>
  </si>
  <si>
    <t>TOTAL PAT. NETO Y PASIVO</t>
  </si>
  <si>
    <t>RESULTADO CONSOLIDADO</t>
  </si>
  <si>
    <t>Atribuible a Minoritarios</t>
  </si>
  <si>
    <t>BENEFICIO NETO ATRIBUIBLE</t>
  </si>
  <si>
    <t>Assets</t>
  </si>
  <si>
    <t>Equity &amp; Liabilities</t>
  </si>
  <si>
    <t>Thousand euros</t>
  </si>
  <si>
    <t>NON CURRENT ASSETS</t>
  </si>
  <si>
    <t>EQUITY</t>
  </si>
  <si>
    <t>Consolidated Income Statement</t>
  </si>
  <si>
    <t>Intangible Assets</t>
  </si>
  <si>
    <t>Shareholder's Equity</t>
  </si>
  <si>
    <t>Concessions Investments</t>
  </si>
  <si>
    <t>Minority Interests</t>
  </si>
  <si>
    <t>Fixed Assets</t>
  </si>
  <si>
    <t>NON CURRENT LIABILITIES</t>
  </si>
  <si>
    <t>REVENUE</t>
  </si>
  <si>
    <t>Right of use over leased assets</t>
  </si>
  <si>
    <t>Financial Debt</t>
  </si>
  <si>
    <t>Other income</t>
  </si>
  <si>
    <t>Financial Assets</t>
  </si>
  <si>
    <t>Financial Instruments at fair value</t>
  </si>
  <si>
    <t>Total operating income</t>
  </si>
  <si>
    <t>Receivables from concession assets</t>
  </si>
  <si>
    <t>Lease Obligations</t>
  </si>
  <si>
    <t>External and Operating Expenses</t>
  </si>
  <si>
    <t>Other non Current Assets</t>
  </si>
  <si>
    <t>Provisions</t>
  </si>
  <si>
    <t xml:space="preserve">EBITDA </t>
  </si>
  <si>
    <t>Goodwill</t>
  </si>
  <si>
    <t>Other non current Liabilities</t>
  </si>
  <si>
    <t>Depreciation and amortisation expense</t>
  </si>
  <si>
    <t>CURRENT ASSETS</t>
  </si>
  <si>
    <t>Change in Provisions</t>
  </si>
  <si>
    <t>Non current assets held for sale</t>
  </si>
  <si>
    <t>CURRENT LIABILITIES</t>
  </si>
  <si>
    <t>NET OPERATING PROFIT</t>
  </si>
  <si>
    <t>Inventories</t>
  </si>
  <si>
    <t>Liabilities associated with the non current assets held for sale</t>
  </si>
  <si>
    <t>Financial results</t>
  </si>
  <si>
    <t>Forex results</t>
  </si>
  <si>
    <t>Accounts Receivable</t>
  </si>
  <si>
    <t>Results from equity accounted subsidiaries</t>
  </si>
  <si>
    <t>Provisions for financial investments</t>
  </si>
  <si>
    <t>Trade Accounts Payable</t>
  </si>
  <si>
    <t>Results from financial instruments</t>
  </si>
  <si>
    <t>Cash</t>
  </si>
  <si>
    <t>Operating Provisions</t>
  </si>
  <si>
    <t>Results from sales of non current assets</t>
  </si>
  <si>
    <t>TOTAL ASSETS</t>
  </si>
  <si>
    <t>Other current liabilities</t>
  </si>
  <si>
    <t>PROFIT BEFORE TAX</t>
  </si>
  <si>
    <t>Corporate Tax</t>
  </si>
  <si>
    <t>TOTAL EQUITY &amp; LIABILITIES</t>
  </si>
  <si>
    <t>RESULT FROM CONTINUING OPERATIONS</t>
  </si>
  <si>
    <t>RESULT FROM DISCONTINUED OPERATIONS</t>
  </si>
  <si>
    <t>CONSOLIDATED RESULT</t>
  </si>
  <si>
    <t>Minorities</t>
  </si>
  <si>
    <t>NET ATTRIBUTABLE PROFIT</t>
  </si>
  <si>
    <t>RESULTADO BRUTO DE EXPLOTACIÓN</t>
  </si>
  <si>
    <t>Amortización Inmovilizado y deterioros</t>
  </si>
  <si>
    <t>RESULTADO NETO DE EXPLOTACIÓN</t>
  </si>
  <si>
    <t>Resultados por diferencias en cambio</t>
  </si>
  <si>
    <t>Rdo.Instrumentos Financieros</t>
  </si>
  <si>
    <t>Patrimonio Neto</t>
  </si>
  <si>
    <t>Recursos Propios</t>
  </si>
  <si>
    <t>Intereses Minoritarios</t>
  </si>
  <si>
    <t>Pasivos no corrientes</t>
  </si>
  <si>
    <t>Deuda Financiera</t>
  </si>
  <si>
    <t>Instrumentos financieros derivados</t>
  </si>
  <si>
    <t>Obligaciones de arrendamientos</t>
  </si>
  <si>
    <t xml:space="preserve">Provisiones </t>
  </si>
  <si>
    <t>Otros Pasivos no corrientes</t>
  </si>
  <si>
    <t>Pasivos corrientes</t>
  </si>
  <si>
    <t>Pasivos vinculados con activos mantenidos para la venta</t>
  </si>
  <si>
    <t>Acreedores comerciales</t>
  </si>
  <si>
    <t>Provisiones para operaciones tráfico</t>
  </si>
  <si>
    <t>Otros pasivos corrientes</t>
  </si>
  <si>
    <t>Thousand Euros</t>
  </si>
  <si>
    <t>SACYR CONCESSIONS</t>
  </si>
  <si>
    <t>SACYR CONCESIONES</t>
  </si>
  <si>
    <t>CIFRA DE NEGOCIOS</t>
  </si>
  <si>
    <t>Miles de Euros</t>
  </si>
  <si>
    <t>Ingresos construcción</t>
  </si>
  <si>
    <t>Holding y Ajustes</t>
  </si>
  <si>
    <t>Internacional</t>
  </si>
  <si>
    <t>% Internacional</t>
  </si>
  <si>
    <t>Operating revenue</t>
  </si>
  <si>
    <t>Revenue from construction</t>
  </si>
  <si>
    <t>International</t>
  </si>
  <si>
    <t>% International</t>
  </si>
  <si>
    <t>SACYR ING. &amp; INFRA.</t>
  </si>
  <si>
    <t>SACYR ENG. &amp; INFRA.</t>
  </si>
  <si>
    <t>Holding &amp; Adjustments</t>
  </si>
  <si>
    <t>EBITDA margin (%)</t>
  </si>
  <si>
    <t>Margen EBITDA (%)</t>
  </si>
  <si>
    <t>Financiacion de proyectos</t>
  </si>
  <si>
    <t>Deuda Neta</t>
  </si>
  <si>
    <t>EUR Million</t>
  </si>
  <si>
    <t>Project Finance</t>
  </si>
  <si>
    <t>Net Debt</t>
  </si>
  <si>
    <t>Italia*</t>
  </si>
  <si>
    <t>Chile</t>
  </si>
  <si>
    <t>Colombia</t>
  </si>
  <si>
    <t>España</t>
  </si>
  <si>
    <t>Uruguay</t>
  </si>
  <si>
    <t>Paraguay</t>
  </si>
  <si>
    <t>México</t>
  </si>
  <si>
    <t>Perú</t>
  </si>
  <si>
    <t>Brasil</t>
  </si>
  <si>
    <t>EE.UU.</t>
  </si>
  <si>
    <t>Otros</t>
  </si>
  <si>
    <t>Holding</t>
  </si>
  <si>
    <t>TOTAL</t>
  </si>
  <si>
    <t>TOTAL EX-ITALIA</t>
  </si>
  <si>
    <t>USA</t>
  </si>
  <si>
    <t>Other</t>
  </si>
  <si>
    <t>Italy*</t>
  </si>
  <si>
    <t>Mexico</t>
  </si>
  <si>
    <t>Peru</t>
  </si>
  <si>
    <t>Brazil</t>
  </si>
  <si>
    <t>ESPAÑA</t>
  </si>
  <si>
    <t>AUTOVÍA DEL ARLANZÓN</t>
  </si>
  <si>
    <t>AUTOVÍA DEL TURIA</t>
  </si>
  <si>
    <t xml:space="preserve">INTERCAMBIADOR DE MONCLOA   </t>
  </si>
  <si>
    <t>HOSPITAL DE COSLADA</t>
  </si>
  <si>
    <t>HOSPITAL DE PARLA</t>
  </si>
  <si>
    <t>PALMA MANACOR</t>
  </si>
  <si>
    <t>VIASTUR</t>
  </si>
  <si>
    <t xml:space="preserve">AUTOVÍA DEL ERESMA     </t>
  </si>
  <si>
    <t>PLAZA ENCARNACIÓN SEVILLA</t>
  </si>
  <si>
    <t>AUTOVÍA NOROESTE C.A.R.M.</t>
  </si>
  <si>
    <t xml:space="preserve">AUTOVÍA DEL BARBANZA </t>
  </si>
  <si>
    <t xml:space="preserve">INTERCAMBIADOR DE PLAZA ELÍPTICA     </t>
  </si>
  <si>
    <t>HOLDINGS</t>
  </si>
  <si>
    <t>PORTUGAL</t>
  </si>
  <si>
    <t>CHILE</t>
  </si>
  <si>
    <t>AUTOPISTA S. ANTONIO - SANTIAGO</t>
  </si>
  <si>
    <t>HOSPITAL ANTOFAGASTA</t>
  </si>
  <si>
    <t>RUTA DEL ELQUI</t>
  </si>
  <si>
    <t>VALLES DEL BIO BIO - CONCEPCIÓN CABRERO</t>
  </si>
  <si>
    <t>RUTAS DEL DESIERTO - ACCESOS A IQUIQUE</t>
  </si>
  <si>
    <t>SERENA VALLENAR - RUTAS DEL ALGARROBO</t>
  </si>
  <si>
    <t>RUTA 43 - LIMARI</t>
  </si>
  <si>
    <t>VALLES DEL DESIERTO - VALLENAR CALDERA</t>
  </si>
  <si>
    <t>RUTA DE LA FRUTA</t>
  </si>
  <si>
    <t>AEROPUERTO DEL SUR S.A.</t>
  </si>
  <si>
    <t>AEROPUERTO ARICA</t>
  </si>
  <si>
    <t>PERU</t>
  </si>
  <si>
    <t>CONVIAL SIERRA NORTE</t>
  </si>
  <si>
    <t>COLOMBIA</t>
  </si>
  <si>
    <t>RUMICHACA</t>
  </si>
  <si>
    <t>PAMPLONA-CÚCUTA</t>
  </si>
  <si>
    <t>MONTES DE MARÍA</t>
  </si>
  <si>
    <t>CANAL DEL DIQUE</t>
  </si>
  <si>
    <t>PACÍFICO</t>
  </si>
  <si>
    <t>URUGUAY</t>
  </si>
  <si>
    <t>GRUPO VÍA CENTRAL</t>
  </si>
  <si>
    <t>RUTAS DEL LITORAL</t>
  </si>
  <si>
    <t>PARAGUAY</t>
  </si>
  <si>
    <t>RUTAS DEL ESTE</t>
  </si>
  <si>
    <t>MEXICO</t>
  </si>
  <si>
    <t>HOSPITAL TLAHUAC</t>
  </si>
  <si>
    <t>AUTOVIA PIRÁMIDES TULANCINGO PACHUCA</t>
  </si>
  <si>
    <t>UTILITY PARTNERS IDAHO</t>
  </si>
  <si>
    <t>BRASIL</t>
  </si>
  <si>
    <t>RSC 287</t>
  </si>
  <si>
    <t>TOTAL (EX-INGRESOS DE CONSTRUCCIÓN)</t>
  </si>
  <si>
    <t>INGRESOS DE CONSTRUCCIÓN</t>
  </si>
  <si>
    <t>TOTAL INGRESOS CONCESIONES</t>
  </si>
  <si>
    <t>Desglose Ingresos</t>
  </si>
  <si>
    <t>Revenues Breakdown</t>
  </si>
  <si>
    <t>SPAIN</t>
  </si>
  <si>
    <t>BRAZIL</t>
  </si>
  <si>
    <t>TOTAL (EX-CONSTRUCTION REVENUES)</t>
  </si>
  <si>
    <t>CONSTRUCTION REVENUES</t>
  </si>
  <si>
    <t>TOTAL CONCESSIONS REVENUES</t>
  </si>
  <si>
    <t>Consolidated Balance Sheet</t>
  </si>
  <si>
    <t>Millones de euros</t>
  </si>
  <si>
    <t>*ITALIA: Pedemontana y A3 incluidas en la división de Ingeniería e Infraestructuras.</t>
  </si>
  <si>
    <t>Activo financiero Pedemontana</t>
  </si>
  <si>
    <t>Activo financiero A3</t>
  </si>
  <si>
    <t>Construcción puro</t>
  </si>
  <si>
    <t>Pedemontana financial asset</t>
  </si>
  <si>
    <t>A3 financial asset</t>
  </si>
  <si>
    <t>Pure Construction</t>
  </si>
  <si>
    <t>Operating Revenue</t>
  </si>
  <si>
    <t>Construction Revenue</t>
  </si>
  <si>
    <t>Main Figures</t>
  </si>
  <si>
    <t>Principales Magnitudes</t>
  </si>
  <si>
    <t>Spain</t>
  </si>
  <si>
    <t>*ITALY: Pedemontana and A3 included in the Engineering &amp; Infrastructure division.</t>
  </si>
  <si>
    <t>Ex-project finance (recourse net debt)</t>
  </si>
  <si>
    <t>Financiacion de ex-proyectos (deuda neta con recurso)</t>
  </si>
  <si>
    <t>AEROPUERTO EL LOA-CALAMA</t>
  </si>
  <si>
    <t>HOSPITAL BUIN-PAINE</t>
  </si>
  <si>
    <t>SOCIEDAD PARKING SIGLO XXI</t>
  </si>
  <si>
    <t>Sacyr Ing.&amp; Infra.</t>
  </si>
  <si>
    <t>Desglose Ingresos Sacyr Concesiones</t>
  </si>
  <si>
    <t>Revenues Breakdown Sacyr Concesiones</t>
  </si>
  <si>
    <t>Revenues Breakdown P3 Projects by country</t>
  </si>
  <si>
    <t>-</t>
  </si>
  <si>
    <t>n.a.</t>
  </si>
  <si>
    <t>Sacyr Agua</t>
  </si>
  <si>
    <t>Sacyr Water</t>
  </si>
  <si>
    <t>Holding &amp; Ajustes</t>
  </si>
  <si>
    <t>SACYR AGUA</t>
  </si>
  <si>
    <t>SACYR WATER</t>
  </si>
  <si>
    <t>Balance Consolidado</t>
  </si>
  <si>
    <t>1S 2024</t>
  </si>
  <si>
    <t>1S 2023</t>
  </si>
  <si>
    <t>Var. %
24/23</t>
  </si>
  <si>
    <t>1H 2024</t>
  </si>
  <si>
    <t>1H 2023</t>
  </si>
  <si>
    <t>Chg.
24/23</t>
  </si>
  <si>
    <t>Var.
24/23</t>
  </si>
  <si>
    <t>Chg. %
24/23</t>
  </si>
  <si>
    <t>Cifra de Negocios</t>
  </si>
  <si>
    <t>Activos</t>
  </si>
  <si>
    <t>Sacyr
Concesiones</t>
  </si>
  <si>
    <t>Sacyr
Ing. &amp; Inf.</t>
  </si>
  <si>
    <t>Sacyr
Agua</t>
  </si>
  <si>
    <t>Total</t>
  </si>
  <si>
    <t>Sacyr
Water</t>
  </si>
  <si>
    <t>Var. 
24/23</t>
  </si>
  <si>
    <t>Sacyr Concesiones*</t>
  </si>
  <si>
    <t>* Sin ingresos de construcción</t>
  </si>
  <si>
    <t>Chg. 
24/23</t>
  </si>
  <si>
    <t>TOTAL EX-ITALY</t>
  </si>
  <si>
    <t>MÉXICO</t>
  </si>
  <si>
    <t>REINO UNIDO</t>
  </si>
  <si>
    <t>OTROS</t>
  </si>
  <si>
    <t>UK</t>
  </si>
  <si>
    <t>OTHER</t>
  </si>
  <si>
    <t>SUARDIAZ</t>
  </si>
  <si>
    <t>PARKING VELARDE</t>
  </si>
  <si>
    <t>PARKING MILENIO</t>
  </si>
  <si>
    <t>PARKING ROMERO</t>
  </si>
  <si>
    <t>PARKING ESPLANDIÚ</t>
  </si>
  <si>
    <t>HOLDINGS &amp; OTROS</t>
  </si>
  <si>
    <t>SACYR OPERACIÓN Y SERVICIOS</t>
  </si>
  <si>
    <t>OPERADORA DEL LITORAL</t>
  </si>
  <si>
    <t>VELINDRE</t>
  </si>
  <si>
    <t>HOLDINGS &amp; OTHER</t>
  </si>
  <si>
    <t>UNITED KINGDOM</t>
  </si>
  <si>
    <t>OTHERS</t>
  </si>
  <si>
    <t>IMD Acumulado</t>
  </si>
  <si>
    <t>AUTOPISTAS PEAJE EN SOMBRA ESPAÑA</t>
  </si>
  <si>
    <t>AUTOV.TURIA CV-35</t>
  </si>
  <si>
    <t xml:space="preserve">PALMA MANACOR MA-15 </t>
  </si>
  <si>
    <t>VIASTUR AS-II</t>
  </si>
  <si>
    <t>AUTOV. ARLANZÓN</t>
  </si>
  <si>
    <t>AUTOV. NOROESTE C.A.R.M.</t>
  </si>
  <si>
    <t xml:space="preserve">AUTOV. BARBANZA </t>
  </si>
  <si>
    <t xml:space="preserve">AUTOV. ERESMA     </t>
  </si>
  <si>
    <t>AUTOPISTAS PEAJE EXTRANJERO</t>
  </si>
  <si>
    <t>PEDEMONTANA - VENETA</t>
  </si>
  <si>
    <t>A3 SALERNO - NAPOLES</t>
  </si>
  <si>
    <t>RSC-287</t>
  </si>
  <si>
    <t>VALLES DEL DESIERTO</t>
  </si>
  <si>
    <t>RUTAS DEL DESIERTO</t>
  </si>
  <si>
    <t>RUTAS DEL ALGARROBO</t>
  </si>
  <si>
    <t>VALLES DEL BIO BIO</t>
  </si>
  <si>
    <t>LOS VILOS - LA SERENA</t>
  </si>
  <si>
    <t>RUTA 78</t>
  </si>
  <si>
    <t>PUERTA DE HIERRO</t>
  </si>
  <si>
    <t>RUMICHACA PASTO</t>
  </si>
  <si>
    <t>MAR I</t>
  </si>
  <si>
    <t>BUENAVENTURA-BUGA</t>
  </si>
  <si>
    <t>n.a</t>
  </si>
  <si>
    <t>VIA EXPRESSO</t>
  </si>
  <si>
    <t>IMD ACUMULADO (ponderado por km)</t>
  </si>
  <si>
    <t>ACCUMULATED ADT (km weighted)</t>
  </si>
  <si>
    <t>TOLL HIGHWAY OTHER COUNTRIES</t>
  </si>
  <si>
    <t>SHADOW TOLL HIGHWAY SPAIN</t>
  </si>
  <si>
    <t>Accumulated ADT</t>
  </si>
  <si>
    <t/>
  </si>
  <si>
    <t>Consolidated Income Statement 1H 2024</t>
  </si>
  <si>
    <t>Cuenta de Resultados Consolidada 1S 2024</t>
  </si>
  <si>
    <t>Cuenta de Resultados Consolidada 1S 2023</t>
  </si>
  <si>
    <t>Consolidated Income Statement 1H 2023</t>
  </si>
  <si>
    <t>Jun. 
2024</t>
  </si>
  <si>
    <t>Dic.
2024</t>
  </si>
  <si>
    <t>Dec.
2024</t>
  </si>
  <si>
    <t>Revenue</t>
  </si>
  <si>
    <t>Sacyr
Eng. &amp; Inf.</t>
  </si>
  <si>
    <r>
      <rPr>
        <b/>
        <sz val="10"/>
        <color theme="0"/>
        <rFont val="Arial"/>
        <family val="2"/>
      </rPr>
      <t>Nota:</t>
    </r>
    <r>
      <rPr>
        <sz val="10"/>
        <color theme="0"/>
        <rFont val="Arial"/>
        <family val="2"/>
      </rPr>
      <t xml:space="preserve"> Cifras proforma del 1S 2023 eliminando la aportación de las desinversiones de Servicios realizadas en 2023 (VSM y Facilities) a modo que sean perímetros comparables. </t>
    </r>
  </si>
  <si>
    <r>
      <rPr>
        <b/>
        <sz val="10"/>
        <color theme="0"/>
        <rFont val="Arial"/>
        <family val="2"/>
      </rPr>
      <t>Note</t>
    </r>
    <r>
      <rPr>
        <sz val="10"/>
        <color theme="0"/>
        <rFont val="Arial"/>
        <family val="2"/>
      </rPr>
      <t xml:space="preserve">: 1H 2023 pro-forma figures eliminating the contribution of the Services divestments made in 2023 (VSM and Facilities) to make them comparable perimeters. </t>
    </r>
  </si>
  <si>
    <r>
      <rPr>
        <b/>
        <sz val="10"/>
        <color theme="0"/>
        <rFont val="Arial"/>
        <family val="2"/>
      </rPr>
      <t xml:space="preserve">Note: </t>
    </r>
    <r>
      <rPr>
        <sz val="10"/>
        <color theme="0"/>
        <rFont val="Arial"/>
        <family val="2"/>
      </rPr>
      <t xml:space="preserve">1H 2023 pro-forma figures eliminating the contribution of the Services divestments made in 2023 (VSM and Facilities) to make them comparable perimeters. </t>
    </r>
  </si>
  <si>
    <r>
      <rPr>
        <b/>
        <sz val="10"/>
        <color theme="0"/>
        <rFont val="Arial"/>
        <family val="2"/>
      </rPr>
      <t xml:space="preserve">Nota: </t>
    </r>
    <r>
      <rPr>
        <sz val="10"/>
        <color theme="0"/>
        <rFont val="Arial"/>
        <family val="2"/>
      </rPr>
      <t>Cifras proforma del 1S 2023 eliminando la aportación de las desinversiones de Servicios realizadas en 2023 (VSM y Facilities) a modo que sean perímetros comparables</t>
    </r>
  </si>
  <si>
    <t xml:space="preserve">Nota: Cifras proforma del 1S 2023 eliminando la aportación de las desinversiones de Servicios realizadas en 2023 (VSM y Facilities) a modo que sean perímetros comparables. </t>
  </si>
  <si>
    <t xml:space="preserve">Note: 1H 2023 pro-forma figures eliminating the contribution of the Services divestments made in 2023 (VSM and Facilities) in order to be comparable perimeters. </t>
  </si>
  <si>
    <t>*No construction revenue</t>
  </si>
  <si>
    <t>Desglose Ingresos Concesiones por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</si>
</sst>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\ &quot; p.b.&quot;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C58"/>
      <name val="Arial"/>
      <family val="2"/>
    </font>
    <font>
      <sz val="10"/>
      <name val="Arial"/>
      <family val="2"/>
    </font>
    <font>
      <sz val="11"/>
      <color theme="1"/>
      <name val="Akkurat Pro"/>
      <family val="3"/>
    </font>
    <font>
      <b/>
      <sz val="8"/>
      <color theme="0"/>
      <name val="Arial"/>
      <family val="2"/>
    </font>
    <font>
      <sz val="10"/>
      <color theme="4"/>
      <name val="Arial"/>
      <family val="2"/>
    </font>
    <font>
      <b/>
      <sz val="11"/>
      <color theme="4"/>
      <name val="Arial"/>
      <family val="2"/>
    </font>
    <font>
      <b/>
      <sz val="11"/>
      <color theme="5"/>
      <name val="Arial"/>
      <family val="2"/>
    </font>
    <font>
      <b/>
      <sz val="11"/>
      <color theme="1"/>
      <name val="Arial"/>
      <family val="2"/>
    </font>
    <font>
      <b/>
      <sz val="16"/>
      <color rgb="FF00AFD2"/>
      <name val="Arial"/>
      <family val="2"/>
    </font>
    <font>
      <b/>
      <sz val="10.5"/>
      <color rgb="FFFFFFFF"/>
      <name val="Akkurat Pro"/>
      <family val="3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sz val="10"/>
      <color rgb="FF002C58"/>
      <name val="Arial"/>
      <family val="2"/>
    </font>
    <font>
      <sz val="18"/>
      <name val="Arial"/>
      <family val="2"/>
    </font>
    <font>
      <sz val="18"/>
      <color rgb="FF002C58"/>
      <name val="Arial"/>
      <family val="2"/>
    </font>
    <font>
      <b/>
      <sz val="12"/>
      <color rgb="FF002C58"/>
      <name val="Arial"/>
      <family val="2"/>
    </font>
    <font>
      <sz val="11"/>
      <color rgb="FF002C58"/>
      <name val="Akkurat Pro"/>
      <family val="3"/>
    </font>
    <font>
      <b/>
      <sz val="18"/>
      <color rgb="FF00AFD2"/>
      <name val="Arial"/>
      <family val="2"/>
    </font>
    <font>
      <sz val="12"/>
      <color rgb="FF002C58"/>
      <name val="Arial"/>
      <family val="2"/>
    </font>
    <font>
      <b/>
      <sz val="10"/>
      <color theme="4"/>
      <name val="Arial"/>
      <family val="2"/>
    </font>
    <font>
      <i/>
      <sz val="10"/>
      <color rgb="FF002C58"/>
      <name val="Arial"/>
      <family val="2"/>
    </font>
    <font>
      <b/>
      <sz val="11"/>
      <color rgb="FF002C58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4"/>
      <name val="Arial"/>
      <family val="2"/>
    </font>
    <font>
      <i/>
      <sz val="9"/>
      <color theme="5"/>
      <name val="Arial"/>
      <family val="2"/>
    </font>
    <font>
      <sz val="12"/>
      <color theme="1"/>
      <name val="Arial"/>
      <family val="2"/>
    </font>
    <font>
      <sz val="12"/>
      <color rgb="FF00AFD2"/>
      <name val="Arial"/>
      <family val="2"/>
    </font>
    <font>
      <sz val="12"/>
      <color theme="0"/>
      <name val="Arial"/>
      <family val="2"/>
    </font>
    <font>
      <b/>
      <sz val="12"/>
      <color rgb="FF00AFD2"/>
      <name val="Arial"/>
      <family val="2"/>
    </font>
    <font>
      <sz val="14"/>
      <color rgb="FF00AFD2"/>
      <name val="Arial"/>
      <family val="2"/>
    </font>
    <font>
      <sz val="12"/>
      <color rgb="FF3A4F63"/>
      <name val="Arial"/>
      <family val="2"/>
    </font>
    <font>
      <b/>
      <sz val="12"/>
      <color theme="4"/>
      <name val="Arial"/>
      <family val="2"/>
    </font>
    <font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sz val="11"/>
      <color rgb="FF002C58"/>
      <name val="Arial"/>
      <family val="2"/>
    </font>
    <font>
      <sz val="10"/>
      <color rgb="FF00AFD2"/>
      <name val="Arial"/>
      <family val="2"/>
    </font>
    <font>
      <b/>
      <sz val="14"/>
      <color rgb="FF002C58"/>
      <name val="Arial"/>
      <family val="2"/>
    </font>
    <font>
      <b/>
      <i/>
      <sz val="9"/>
      <color rgb="FF002C58"/>
      <name val="Arial"/>
      <family val="2"/>
    </font>
    <font>
      <b/>
      <sz val="14"/>
      <color rgb="FF00AFD2"/>
      <name val="Arial"/>
      <family val="2"/>
    </font>
    <font>
      <b/>
      <sz val="11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9"/>
      <color rgb="FF002C5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0"/>
      <color rgb="FF002C58"/>
      <name val="Aril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9"/>
      <color theme="4"/>
      <name val="Arial"/>
      <family val="2"/>
    </font>
    <font>
      <b/>
      <i/>
      <sz val="9"/>
      <color theme="1"/>
      <name val="Arial"/>
      <family val="2"/>
    </font>
    <font>
      <b/>
      <i/>
      <sz val="9"/>
      <color theme="5"/>
      <name val="Arial"/>
      <family val="2"/>
    </font>
    <font>
      <sz val="11"/>
      <color theme="0"/>
      <name val="Arial"/>
      <family val="2"/>
    </font>
    <font>
      <sz val="18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6"/>
      <color theme="0"/>
      <name val="Arial"/>
      <family val="2"/>
    </font>
    <font>
      <sz val="14"/>
      <color theme="4"/>
      <name val="Arial"/>
      <family val="2"/>
    </font>
    <font>
      <b/>
      <sz val="22"/>
      <color theme="4"/>
      <name val="Arial"/>
      <family val="2"/>
    </font>
    <font>
      <b/>
      <sz val="22"/>
      <color rgb="FF002C58"/>
      <name val="Arial"/>
      <family val="2"/>
    </font>
    <font>
      <b/>
      <sz val="20"/>
      <color rgb="FF002C58"/>
      <name val="Arial"/>
      <family val="2"/>
    </font>
    <font>
      <b/>
      <sz val="9"/>
      <color theme="4"/>
      <name val="Arial"/>
      <family val="2"/>
    </font>
    <font>
      <b/>
      <sz val="9"/>
      <color theme="1"/>
      <name val="Arial"/>
      <family val="2"/>
    </font>
    <font>
      <b/>
      <sz val="9"/>
      <color theme="5"/>
      <name val="Arial"/>
      <family val="2"/>
    </font>
    <font>
      <sz val="9"/>
      <color theme="1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b/>
      <sz val="16"/>
      <color rgb="FF00AFD2"/>
      <name val="Akkurat Pro"/>
      <family val="3"/>
    </font>
    <font>
      <b/>
      <i/>
      <sz val="10"/>
      <color rgb="FF002C58"/>
      <name val="Arial"/>
      <family val="2"/>
    </font>
    <font>
      <b/>
      <i/>
      <sz val="9"/>
      <color rgb="FF002C58"/>
      <name val="Akkurat Pro"/>
      <family val="3"/>
    </font>
    <font>
      <sz val="18"/>
      <name val="Akkurat Pro"/>
      <family val="3"/>
    </font>
    <font>
      <b/>
      <sz val="14"/>
      <color rgb="FF002C58"/>
      <name val="Akkurat Pro"/>
      <family val="3"/>
    </font>
    <font>
      <sz val="18"/>
      <color theme="1"/>
      <name val="Akkurat Pro"/>
      <family val="3"/>
    </font>
    <font>
      <sz val="18"/>
      <color rgb="FF002C58"/>
      <name val="Akkurat Pro"/>
      <family val="3"/>
    </font>
    <font>
      <b/>
      <sz val="10.5"/>
      <color rgb="FF002C58"/>
      <name val="Arial"/>
      <family val="2"/>
    </font>
    <font>
      <sz val="10.5"/>
      <color rgb="FF002C58"/>
      <name val="Arial"/>
      <family val="2"/>
    </font>
    <font>
      <sz val="12"/>
      <color theme="6" tint="-0.499984740745262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AFD2"/>
        <bgColor rgb="FF000000"/>
      </patternFill>
    </fill>
    <fill>
      <patternFill patternType="solid">
        <fgColor rgb="FF00AFD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rgb="FF00AFD2"/>
      </bottom>
      <diagonal/>
    </border>
    <border>
      <left/>
      <right/>
      <top/>
      <bottom style="medium">
        <color rgb="FF002C58"/>
      </bottom>
      <diagonal/>
    </border>
    <border>
      <left/>
      <right/>
      <top style="thick">
        <color rgb="FF00AFD2"/>
      </top>
      <bottom/>
      <diagonal/>
    </border>
    <border>
      <left/>
      <right/>
      <top style="medium">
        <color rgb="FF002C58"/>
      </top>
      <bottom style="medium">
        <color rgb="FF002C58"/>
      </bottom>
      <diagonal/>
    </border>
    <border>
      <left/>
      <right style="thick">
        <color rgb="FFFFFFFF"/>
      </right>
      <top style="medium">
        <color theme="1"/>
      </top>
      <bottom style="medium">
        <color theme="1"/>
      </bottom>
      <diagonal/>
    </border>
    <border>
      <left style="thick">
        <color rgb="FFFFFFFF"/>
      </left>
      <right style="thick">
        <color rgb="FFFFFFFF"/>
      </right>
      <top style="medium">
        <color theme="1"/>
      </top>
      <bottom style="medium">
        <color theme="1"/>
      </bottom>
      <diagonal/>
    </border>
    <border>
      <left/>
      <right/>
      <top style="medium">
        <color rgb="FF002C58"/>
      </top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 style="hair">
        <color theme="1"/>
      </top>
      <bottom style="hair">
        <color theme="1"/>
      </bottom>
      <diagonal/>
    </border>
    <border>
      <left style="thick">
        <color rgb="FFFFFFFF"/>
      </left>
      <right style="thick">
        <color rgb="FFFFFFFF"/>
      </right>
      <top style="hair">
        <color theme="1"/>
      </top>
      <bottom style="hair">
        <color theme="1"/>
      </bottom>
      <diagonal/>
    </border>
    <border>
      <left/>
      <right/>
      <top/>
      <bottom style="medium">
        <color rgb="FF00AFD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medium">
        <color theme="1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364">
    <xf numFmtId="0" fontId="0" fillId="0" borderId="0" xfId="0"/>
    <xf numFmtId="0" fontId="4" fillId="0" borderId="0" xfId="3" applyFont="1"/>
    <xf numFmtId="0" fontId="10" fillId="0" borderId="0" xfId="3" applyFont="1" applyAlignment="1">
      <alignment horizontal="left" vertical="center" readingOrder="1"/>
    </xf>
    <xf numFmtId="0" fontId="11" fillId="0" borderId="0" xfId="3" applyFont="1" applyAlignment="1">
      <alignment horizontal="center" vertical="center" readingOrder="1"/>
    </xf>
    <xf numFmtId="0" fontId="12" fillId="0" borderId="4" xfId="3" applyFont="1" applyBorder="1" applyAlignment="1">
      <alignment horizontal="left" vertical="center" readingOrder="1"/>
    </xf>
    <xf numFmtId="0" fontId="13" fillId="0" borderId="0" xfId="3" applyFont="1"/>
    <xf numFmtId="0" fontId="2" fillId="2" borderId="6" xfId="3" applyFont="1" applyFill="1" applyBorder="1" applyAlignment="1">
      <alignment horizontal="left" vertical="center" readingOrder="1"/>
    </xf>
    <xf numFmtId="3" fontId="2" fillId="2" borderId="7" xfId="3" applyNumberFormat="1" applyFont="1" applyFill="1" applyBorder="1" applyAlignment="1">
      <alignment horizontal="right" vertical="center" readingOrder="1"/>
    </xf>
    <xf numFmtId="164" fontId="2" fillId="2" borderId="7" xfId="4" applyNumberFormat="1" applyFont="1" applyFill="1" applyBorder="1" applyAlignment="1">
      <alignment horizontal="right" vertical="center" readingOrder="1"/>
    </xf>
    <xf numFmtId="0" fontId="14" fillId="0" borderId="8" xfId="3" applyFont="1" applyBorder="1" applyAlignment="1">
      <alignment horizontal="left" vertical="center" readingOrder="1"/>
    </xf>
    <xf numFmtId="0" fontId="15" fillId="0" borderId="8" xfId="3" applyFont="1" applyBorder="1"/>
    <xf numFmtId="3" fontId="14" fillId="2" borderId="8" xfId="3" applyNumberFormat="1" applyFont="1" applyFill="1" applyBorder="1" applyAlignment="1">
      <alignment horizontal="right" vertical="center" readingOrder="1"/>
    </xf>
    <xf numFmtId="3" fontId="15" fillId="0" borderId="8" xfId="3" applyNumberFormat="1" applyFont="1" applyBorder="1"/>
    <xf numFmtId="3" fontId="14" fillId="0" borderId="8" xfId="3" applyNumberFormat="1" applyFont="1" applyBorder="1" applyAlignment="1">
      <alignment horizontal="right" vertical="center" readingOrder="1"/>
    </xf>
    <xf numFmtId="3" fontId="13" fillId="0" borderId="0" xfId="3" applyNumberFormat="1" applyFont="1"/>
    <xf numFmtId="0" fontId="16" fillId="0" borderId="8" xfId="3" applyFont="1" applyBorder="1"/>
    <xf numFmtId="0" fontId="14" fillId="2" borderId="9" xfId="3" applyFont="1" applyFill="1" applyBorder="1" applyAlignment="1">
      <alignment horizontal="left" vertical="center" readingOrder="1"/>
    </xf>
    <xf numFmtId="3" fontId="14" fillId="2" borderId="10" xfId="3" applyNumberFormat="1" applyFont="1" applyFill="1" applyBorder="1" applyAlignment="1">
      <alignment horizontal="right" vertical="center" readingOrder="1"/>
    </xf>
    <xf numFmtId="164" fontId="14" fillId="2" borderId="10" xfId="4" applyNumberFormat="1" applyFont="1" applyFill="1" applyBorder="1" applyAlignment="1">
      <alignment horizontal="right" vertical="center" readingOrder="1"/>
    </xf>
    <xf numFmtId="0" fontId="14" fillId="0" borderId="0" xfId="3" applyFont="1" applyAlignment="1">
      <alignment horizontal="left" vertical="center" readingOrder="1"/>
    </xf>
    <xf numFmtId="0" fontId="15" fillId="0" borderId="0" xfId="3" applyFont="1"/>
    <xf numFmtId="3" fontId="14" fillId="2" borderId="0" xfId="3" applyNumberFormat="1" applyFont="1" applyFill="1" applyAlignment="1">
      <alignment horizontal="right" vertical="center" readingOrder="1"/>
    </xf>
    <xf numFmtId="3" fontId="15" fillId="0" borderId="0" xfId="3" applyNumberFormat="1" applyFont="1"/>
    <xf numFmtId="3" fontId="14" fillId="0" borderId="0" xfId="3" applyNumberFormat="1" applyFont="1" applyAlignment="1">
      <alignment horizontal="right" vertical="center" readingOrder="1"/>
    </xf>
    <xf numFmtId="0" fontId="14" fillId="0" borderId="3" xfId="3" applyFont="1" applyBorder="1" applyAlignment="1">
      <alignment horizontal="left" vertical="center" readingOrder="1"/>
    </xf>
    <xf numFmtId="0" fontId="16" fillId="0" borderId="3" xfId="3" applyFont="1" applyBorder="1"/>
    <xf numFmtId="3" fontId="14" fillId="2" borderId="3" xfId="3" applyNumberFormat="1" applyFont="1" applyFill="1" applyBorder="1" applyAlignment="1">
      <alignment horizontal="right" vertical="center" readingOrder="1"/>
    </xf>
    <xf numFmtId="3" fontId="14" fillId="0" borderId="3" xfId="3" applyNumberFormat="1" applyFont="1" applyBorder="1" applyAlignment="1">
      <alignment horizontal="right" vertical="center" readingOrder="1"/>
    </xf>
    <xf numFmtId="0" fontId="2" fillId="2" borderId="9" xfId="3" applyFont="1" applyFill="1" applyBorder="1" applyAlignment="1">
      <alignment horizontal="left" vertical="center" readingOrder="1"/>
    </xf>
    <xf numFmtId="3" fontId="2" fillId="2" borderId="10" xfId="3" applyNumberFormat="1" applyFont="1" applyFill="1" applyBorder="1" applyAlignment="1">
      <alignment horizontal="right" vertical="center" readingOrder="1"/>
    </xf>
    <xf numFmtId="164" fontId="2" fillId="2" borderId="10" xfId="4" applyNumberFormat="1" applyFont="1" applyFill="1" applyBorder="1" applyAlignment="1">
      <alignment horizontal="right" vertical="center" readingOrder="1"/>
    </xf>
    <xf numFmtId="0" fontId="16" fillId="0" borderId="0" xfId="3" applyFont="1"/>
    <xf numFmtId="0" fontId="14" fillId="0" borderId="9" xfId="3" applyFont="1" applyBorder="1" applyAlignment="1">
      <alignment horizontal="left" vertical="center" readingOrder="1"/>
    </xf>
    <xf numFmtId="0" fontId="15" fillId="0" borderId="3" xfId="3" applyFont="1" applyBorder="1"/>
    <xf numFmtId="3" fontId="15" fillId="0" borderId="3" xfId="3" applyNumberFormat="1" applyFont="1" applyBorder="1"/>
    <xf numFmtId="164" fontId="14" fillId="2" borderId="10" xfId="5" applyNumberFormat="1" applyFont="1" applyFill="1" applyBorder="1" applyAlignment="1">
      <alignment horizontal="right" vertical="center" readingOrder="1"/>
    </xf>
    <xf numFmtId="3" fontId="14" fillId="2" borderId="10" xfId="3" applyNumberFormat="1" applyFont="1" applyFill="1" applyBorder="1" applyAlignment="1">
      <alignment horizontal="right" readingOrder="1"/>
    </xf>
    <xf numFmtId="164" fontId="2" fillId="2" borderId="7" xfId="5" applyNumberFormat="1" applyFont="1" applyFill="1" applyBorder="1" applyAlignment="1">
      <alignment horizontal="right" vertical="center" readingOrder="1"/>
    </xf>
    <xf numFmtId="9" fontId="14" fillId="2" borderId="10" xfId="5" applyFont="1" applyFill="1" applyBorder="1" applyAlignment="1">
      <alignment horizontal="right" vertical="center" readingOrder="1"/>
    </xf>
    <xf numFmtId="0" fontId="2" fillId="2" borderId="11" xfId="3" applyFont="1" applyFill="1" applyBorder="1" applyAlignment="1">
      <alignment horizontal="left" vertical="center" readingOrder="1"/>
    </xf>
    <xf numFmtId="3" fontId="2" fillId="2" borderId="12" xfId="3" applyNumberFormat="1" applyFont="1" applyFill="1" applyBorder="1" applyAlignment="1">
      <alignment horizontal="right" vertical="center" readingOrder="1"/>
    </xf>
    <xf numFmtId="164" fontId="2" fillId="2" borderId="12" xfId="5" applyNumberFormat="1" applyFont="1" applyFill="1" applyBorder="1" applyAlignment="1">
      <alignment horizontal="right" vertical="center" readingOrder="1"/>
    </xf>
    <xf numFmtId="0" fontId="17" fillId="0" borderId="5" xfId="3" applyFont="1" applyBorder="1" applyAlignment="1">
      <alignment horizontal="left" vertical="center" readingOrder="1"/>
    </xf>
    <xf numFmtId="0" fontId="17" fillId="0" borderId="5" xfId="3" applyFont="1" applyBorder="1" applyAlignment="1">
      <alignment horizontal="left" readingOrder="1"/>
    </xf>
    <xf numFmtId="3" fontId="17" fillId="2" borderId="5" xfId="3" applyNumberFormat="1" applyFont="1" applyFill="1" applyBorder="1" applyAlignment="1">
      <alignment horizontal="right" vertical="center" readingOrder="1"/>
    </xf>
    <xf numFmtId="3" fontId="17" fillId="0" borderId="5" xfId="3" applyNumberFormat="1" applyFont="1" applyBorder="1" applyAlignment="1">
      <alignment horizontal="left" readingOrder="1"/>
    </xf>
    <xf numFmtId="3" fontId="17" fillId="0" borderId="5" xfId="3" applyNumberFormat="1" applyFont="1" applyBorder="1" applyAlignment="1">
      <alignment horizontal="right" vertical="center" readingOrder="1"/>
    </xf>
    <xf numFmtId="3" fontId="14" fillId="2" borderId="10" xfId="3" applyNumberFormat="1" applyFont="1" applyFill="1" applyBorder="1" applyAlignment="1">
      <alignment horizontal="left" vertical="center" readingOrder="1"/>
    </xf>
    <xf numFmtId="0" fontId="5" fillId="0" borderId="0" xfId="6" applyFont="1" applyFill="1" applyBorder="1" applyAlignment="1">
      <alignment vertical="center"/>
    </xf>
    <xf numFmtId="0" fontId="19" fillId="0" borderId="0" xfId="3" applyFont="1" applyAlignment="1">
      <alignment horizontal="left" vertical="center" readingOrder="1"/>
    </xf>
    <xf numFmtId="0" fontId="11" fillId="0" borderId="4" xfId="3" applyFont="1" applyBorder="1" applyAlignment="1">
      <alignment horizontal="left" vertical="center" readingOrder="1"/>
    </xf>
    <xf numFmtId="164" fontId="14" fillId="2" borderId="10" xfId="4" applyNumberFormat="1" applyFont="1" applyFill="1" applyBorder="1" applyAlignment="1">
      <alignment horizontal="right" readingOrder="1"/>
    </xf>
    <xf numFmtId="0" fontId="20" fillId="0" borderId="5" xfId="3" applyFont="1" applyBorder="1" applyAlignment="1">
      <alignment horizontal="left" readingOrder="1"/>
    </xf>
    <xf numFmtId="164" fontId="2" fillId="2" borderId="12" xfId="4" applyNumberFormat="1" applyFont="1" applyFill="1" applyBorder="1" applyAlignment="1">
      <alignment horizontal="right" vertical="center" readingOrder="1"/>
    </xf>
    <xf numFmtId="3" fontId="2" fillId="2" borderId="0" xfId="2" applyNumberFormat="1" applyFont="1" applyFill="1" applyAlignment="1">
      <alignment vertical="center"/>
    </xf>
    <xf numFmtId="9" fontId="8" fillId="0" borderId="0" xfId="1" applyFont="1" applyFill="1" applyBorder="1" applyAlignment="1"/>
    <xf numFmtId="3" fontId="24" fillId="0" borderId="0" xfId="8" applyNumberFormat="1" applyFont="1" applyAlignment="1">
      <alignment horizontal="right" vertical="center"/>
    </xf>
    <xf numFmtId="3" fontId="24" fillId="2" borderId="0" xfId="2" applyNumberFormat="1" applyFont="1" applyFill="1" applyAlignment="1">
      <alignment horizontal="right" vertical="center"/>
    </xf>
    <xf numFmtId="0" fontId="24" fillId="2" borderId="0" xfId="0" applyFont="1" applyFill="1"/>
    <xf numFmtId="9" fontId="27" fillId="2" borderId="0" xfId="5" applyFont="1" applyFill="1" applyBorder="1" applyAlignment="1">
      <alignment vertical="center"/>
    </xf>
    <xf numFmtId="9" fontId="27" fillId="2" borderId="0" xfId="0" applyNumberFormat="1" applyFont="1" applyFill="1"/>
    <xf numFmtId="164" fontId="30" fillId="0" borderId="0" xfId="1" applyNumberFormat="1" applyFont="1" applyFill="1" applyBorder="1" applyAlignment="1">
      <alignment horizontal="right" vertical="center"/>
    </xf>
    <xf numFmtId="3" fontId="26" fillId="2" borderId="0" xfId="2" applyNumberFormat="1" applyFont="1" applyFill="1" applyAlignment="1">
      <alignment vertical="center"/>
    </xf>
    <xf numFmtId="3" fontId="25" fillId="2" borderId="13" xfId="2" applyNumberFormat="1" applyFont="1" applyFill="1" applyBorder="1" applyAlignment="1">
      <alignment vertical="center"/>
    </xf>
    <xf numFmtId="3" fontId="26" fillId="2" borderId="16" xfId="2" applyNumberFormat="1" applyFont="1" applyFill="1" applyBorder="1" applyAlignment="1">
      <alignment horizontal="justify" vertical="center"/>
    </xf>
    <xf numFmtId="3" fontId="26" fillId="2" borderId="15" xfId="2" applyNumberFormat="1" applyFont="1" applyFill="1" applyBorder="1" applyAlignment="1">
      <alignment vertical="center"/>
    </xf>
    <xf numFmtId="0" fontId="32" fillId="0" borderId="0" xfId="0" applyFont="1"/>
    <xf numFmtId="3" fontId="21" fillId="2" borderId="0" xfId="2" applyNumberFormat="1" applyFont="1" applyFill="1" applyAlignment="1">
      <alignment horizontal="right" vertical="center"/>
    </xf>
    <xf numFmtId="3" fontId="6" fillId="2" borderId="0" xfId="2" applyNumberFormat="1" applyFont="1" applyFill="1" applyAlignment="1">
      <alignment horizontal="right" vertical="center"/>
    </xf>
    <xf numFmtId="3" fontId="26" fillId="2" borderId="0" xfId="2" applyNumberFormat="1" applyFont="1" applyFill="1" applyAlignment="1">
      <alignment horizontal="right" vertical="center"/>
    </xf>
    <xf numFmtId="3" fontId="26" fillId="2" borderId="17" xfId="2" applyNumberFormat="1" applyFont="1" applyFill="1" applyBorder="1" applyAlignment="1">
      <alignment horizontal="right" vertical="center"/>
    </xf>
    <xf numFmtId="3" fontId="26" fillId="2" borderId="0" xfId="2" applyNumberFormat="1" applyFont="1" applyFill="1" applyAlignment="1">
      <alignment horizontal="justify" vertical="center"/>
    </xf>
    <xf numFmtId="9" fontId="28" fillId="2" borderId="0" xfId="1" applyFont="1" applyFill="1" applyAlignment="1">
      <alignment horizontal="right" vertical="center"/>
    </xf>
    <xf numFmtId="9" fontId="27" fillId="2" borderId="0" xfId="1" applyFont="1" applyFill="1" applyAlignment="1">
      <alignment horizontal="right" vertical="center"/>
    </xf>
    <xf numFmtId="3" fontId="26" fillId="2" borderId="14" xfId="2" applyNumberFormat="1" applyFont="1" applyFill="1" applyBorder="1" applyAlignment="1">
      <alignment vertical="center"/>
    </xf>
    <xf numFmtId="0" fontId="1" fillId="0" borderId="0" xfId="0" applyFont="1"/>
    <xf numFmtId="0" fontId="35" fillId="0" borderId="0" xfId="0" applyFont="1" applyAlignment="1">
      <alignment vertical="center"/>
    </xf>
    <xf numFmtId="0" fontId="36" fillId="0" borderId="22" xfId="0" applyFont="1" applyBorder="1" applyAlignment="1">
      <alignment vertical="center"/>
    </xf>
    <xf numFmtId="3" fontId="36" fillId="0" borderId="22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3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3" fontId="20" fillId="0" borderId="24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3" borderId="0" xfId="0" applyFont="1" applyFill="1" applyAlignment="1">
      <alignment vertical="center"/>
    </xf>
    <xf numFmtId="3" fontId="37" fillId="3" borderId="0" xfId="0" applyNumberFormat="1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4" borderId="0" xfId="0" applyFont="1" applyFill="1" applyAlignment="1">
      <alignment vertical="center"/>
    </xf>
    <xf numFmtId="3" fontId="37" fillId="4" borderId="0" xfId="0" applyNumberFormat="1" applyFont="1" applyFill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38" fillId="2" borderId="0" xfId="10" applyFont="1" applyFill="1" applyAlignment="1">
      <alignment vertical="center"/>
    </xf>
    <xf numFmtId="165" fontId="38" fillId="0" borderId="0" xfId="11" applyNumberFormat="1" applyFont="1" applyFill="1" applyBorder="1" applyAlignment="1">
      <alignment horizontal="right" vertical="center"/>
    </xf>
    <xf numFmtId="164" fontId="38" fillId="2" borderId="0" xfId="5" applyNumberFormat="1" applyFont="1" applyFill="1" applyBorder="1" applyAlignment="1">
      <alignment horizontal="right" vertical="center"/>
    </xf>
    <xf numFmtId="0" fontId="40" fillId="0" borderId="0" xfId="10" applyFont="1" applyAlignment="1">
      <alignment horizontal="left" vertical="center" indent="2"/>
    </xf>
    <xf numFmtId="165" fontId="40" fillId="0" borderId="0" xfId="11" applyNumberFormat="1" applyFont="1" applyAlignment="1">
      <alignment horizontal="left" vertical="center" indent="2"/>
    </xf>
    <xf numFmtId="164" fontId="40" fillId="0" borderId="0" xfId="5" applyNumberFormat="1" applyFont="1" applyAlignment="1">
      <alignment horizontal="right" vertical="center"/>
    </xf>
    <xf numFmtId="165" fontId="38" fillId="2" borderId="0" xfId="11" applyNumberFormat="1" applyFont="1" applyFill="1" applyBorder="1" applyAlignment="1">
      <alignment horizontal="right" vertical="center"/>
    </xf>
    <xf numFmtId="0" fontId="41" fillId="2" borderId="13" xfId="10" applyFont="1" applyFill="1" applyBorder="1" applyAlignment="1">
      <alignment horizontal="left" vertical="center"/>
    </xf>
    <xf numFmtId="0" fontId="41" fillId="0" borderId="13" xfId="10" applyFont="1" applyBorder="1" applyAlignment="1">
      <alignment horizontal="right" vertical="center" wrapText="1"/>
    </xf>
    <xf numFmtId="0" fontId="41" fillId="0" borderId="13" xfId="10" applyFont="1" applyBorder="1" applyAlignment="1">
      <alignment horizontal="center" vertical="center" wrapText="1"/>
    </xf>
    <xf numFmtId="17" fontId="41" fillId="2" borderId="13" xfId="10" applyNumberFormat="1" applyFont="1" applyFill="1" applyBorder="1" applyAlignment="1">
      <alignment horizontal="right" vertical="center" wrapText="1"/>
    </xf>
    <xf numFmtId="0" fontId="36" fillId="0" borderId="0" xfId="10" applyFont="1" applyAlignment="1">
      <alignment vertical="center"/>
    </xf>
    <xf numFmtId="0" fontId="42" fillId="5" borderId="0" xfId="10" applyFont="1" applyFill="1" applyAlignment="1">
      <alignment vertical="center"/>
    </xf>
    <xf numFmtId="3" fontId="42" fillId="5" borderId="0" xfId="10" applyNumberFormat="1" applyFont="1" applyFill="1" applyAlignment="1">
      <alignment horizontal="right" vertical="center"/>
    </xf>
    <xf numFmtId="164" fontId="42" fillId="5" borderId="0" xfId="5" applyNumberFormat="1" applyFont="1" applyFill="1" applyAlignment="1">
      <alignment horizontal="right" vertical="center"/>
    </xf>
    <xf numFmtId="0" fontId="3" fillId="0" borderId="0" xfId="10" applyAlignment="1">
      <alignment vertical="center"/>
    </xf>
    <xf numFmtId="165" fontId="40" fillId="0" borderId="0" xfId="11" applyNumberFormat="1" applyFont="1" applyFill="1" applyAlignment="1">
      <alignment horizontal="left" vertical="center" indent="2"/>
    </xf>
    <xf numFmtId="164" fontId="40" fillId="0" borderId="0" xfId="5" applyNumberFormat="1" applyFont="1" applyFill="1" applyAlignment="1">
      <alignment horizontal="right" vertical="center"/>
    </xf>
    <xf numFmtId="164" fontId="41" fillId="0" borderId="13" xfId="10" applyNumberFormat="1" applyFont="1" applyBorder="1" applyAlignment="1">
      <alignment horizontal="right" vertical="center" wrapText="1"/>
    </xf>
    <xf numFmtId="165" fontId="36" fillId="0" borderId="0" xfId="11" applyNumberFormat="1" applyFont="1" applyFill="1" applyBorder="1" applyAlignment="1">
      <alignment horizontal="right" vertical="center"/>
    </xf>
    <xf numFmtId="164" fontId="36" fillId="0" borderId="0" xfId="5" applyNumberFormat="1" applyFont="1" applyFill="1" applyBorder="1" applyAlignment="1">
      <alignment horizontal="right" vertical="center"/>
    </xf>
    <xf numFmtId="165" fontId="36" fillId="0" borderId="0" xfId="11" applyNumberFormat="1" applyFont="1" applyFill="1" applyAlignment="1">
      <alignment horizontal="left" vertical="center" indent="2"/>
    </xf>
    <xf numFmtId="164" fontId="36" fillId="0" borderId="0" xfId="5" applyNumberFormat="1" applyFont="1" applyFill="1" applyAlignment="1">
      <alignment horizontal="right" vertical="center"/>
    </xf>
    <xf numFmtId="165" fontId="40" fillId="0" borderId="0" xfId="11" applyNumberFormat="1" applyFont="1" applyFill="1" applyBorder="1" applyAlignment="1">
      <alignment horizontal="left" vertical="center" indent="2"/>
    </xf>
    <xf numFmtId="164" fontId="40" fillId="0" borderId="0" xfId="5" applyNumberFormat="1" applyFont="1" applyFill="1" applyBorder="1" applyAlignment="1">
      <alignment horizontal="right" vertical="center"/>
    </xf>
    <xf numFmtId="3" fontId="42" fillId="6" borderId="0" xfId="10" applyNumberFormat="1" applyFont="1" applyFill="1" applyAlignment="1">
      <alignment horizontal="right" vertical="center"/>
    </xf>
    <xf numFmtId="164" fontId="42" fillId="6" borderId="0" xfId="5" applyNumberFormat="1" applyFont="1" applyFill="1" applyAlignment="1">
      <alignment horizontal="right" vertical="center"/>
    </xf>
    <xf numFmtId="0" fontId="40" fillId="0" borderId="0" xfId="10" applyFont="1" applyAlignment="1">
      <alignment vertical="center"/>
    </xf>
    <xf numFmtId="0" fontId="41" fillId="0" borderId="13" xfId="10" applyFont="1" applyBorder="1" applyAlignment="1">
      <alignment horizontal="left" vertical="center"/>
    </xf>
    <xf numFmtId="0" fontId="36" fillId="0" borderId="0" xfId="10" applyFont="1" applyAlignment="1">
      <alignment horizontal="left" vertical="center" indent="2"/>
    </xf>
    <xf numFmtId="0" fontId="42" fillId="6" borderId="0" xfId="10" applyFont="1" applyFill="1" applyAlignment="1">
      <alignment vertical="center"/>
    </xf>
    <xf numFmtId="0" fontId="43" fillId="0" borderId="0" xfId="0" applyFont="1"/>
    <xf numFmtId="0" fontId="25" fillId="0" borderId="13" xfId="10" applyFont="1" applyBorder="1" applyAlignment="1">
      <alignment horizontal="left" vertical="center"/>
    </xf>
    <xf numFmtId="0" fontId="39" fillId="0" borderId="0" xfId="10" applyFont="1" applyAlignment="1">
      <alignment horizontal="left" vertical="center"/>
    </xf>
    <xf numFmtId="0" fontId="13" fillId="0" borderId="0" xfId="0" applyFont="1"/>
    <xf numFmtId="0" fontId="45" fillId="0" borderId="0" xfId="3" applyFont="1" applyAlignment="1">
      <alignment horizontal="left" readingOrder="1"/>
    </xf>
    <xf numFmtId="0" fontId="47" fillId="0" borderId="0" xfId="3" applyFont="1" applyAlignment="1">
      <alignment horizontal="left" vertical="center" readingOrder="1"/>
    </xf>
    <xf numFmtId="0" fontId="46" fillId="0" borderId="3" xfId="3" applyFont="1" applyBorder="1" applyAlignment="1">
      <alignment horizontal="center" vertical="center" readingOrder="1"/>
    </xf>
    <xf numFmtId="0" fontId="13" fillId="2" borderId="0" xfId="3" applyFont="1" applyFill="1"/>
    <xf numFmtId="0" fontId="39" fillId="2" borderId="0" xfId="3" applyFont="1" applyFill="1" applyAlignment="1">
      <alignment horizontal="left" readingOrder="1"/>
    </xf>
    <xf numFmtId="0" fontId="36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50" fillId="0" borderId="0" xfId="0" applyFont="1" applyAlignment="1">
      <alignment horizontal="right"/>
    </xf>
    <xf numFmtId="0" fontId="22" fillId="0" borderId="1" xfId="0" applyFont="1" applyBorder="1" applyAlignment="1">
      <alignment horizontal="left" vertical="center"/>
    </xf>
    <xf numFmtId="9" fontId="8" fillId="0" borderId="15" xfId="1" applyFont="1" applyFill="1" applyBorder="1" applyAlignment="1"/>
    <xf numFmtId="164" fontId="7" fillId="0" borderId="15" xfId="1" applyNumberFormat="1" applyFont="1" applyFill="1" applyBorder="1" applyAlignment="1"/>
    <xf numFmtId="164" fontId="23" fillId="0" borderId="15" xfId="1" applyNumberFormat="1" applyFont="1" applyFill="1" applyBorder="1" applyAlignment="1"/>
    <xf numFmtId="9" fontId="34" fillId="0" borderId="0" xfId="1" applyFont="1" applyFill="1" applyBorder="1" applyAlignment="1"/>
    <xf numFmtId="0" fontId="52" fillId="0" borderId="0" xfId="0" applyFont="1"/>
    <xf numFmtId="9" fontId="27" fillId="0" borderId="0" xfId="1" applyFont="1" applyFill="1" applyBorder="1" applyAlignment="1"/>
    <xf numFmtId="0" fontId="53" fillId="0" borderId="0" xfId="0" applyFont="1"/>
    <xf numFmtId="9" fontId="27" fillId="0" borderId="0" xfId="1" applyFont="1" applyFill="1" applyBorder="1" applyAlignment="1">
      <alignment horizontal="right"/>
    </xf>
    <xf numFmtId="0" fontId="54" fillId="0" borderId="0" xfId="0" applyFont="1"/>
    <xf numFmtId="164" fontId="6" fillId="0" borderId="0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/>
    <xf numFmtId="0" fontId="55" fillId="0" borderId="0" xfId="0" applyFont="1"/>
    <xf numFmtId="3" fontId="7" fillId="2" borderId="0" xfId="2" applyNumberFormat="1" applyFont="1" applyFill="1" applyAlignment="1">
      <alignment vertical="center"/>
    </xf>
    <xf numFmtId="3" fontId="23" fillId="2" borderId="0" xfId="2" applyNumberFormat="1" applyFont="1" applyFill="1" applyAlignment="1">
      <alignment vertical="center"/>
    </xf>
    <xf numFmtId="0" fontId="23" fillId="2" borderId="19" xfId="3" applyFont="1" applyFill="1" applyBorder="1" applyAlignment="1">
      <alignment horizontal="left" vertical="center" readingOrder="1"/>
    </xf>
    <xf numFmtId="3" fontId="23" fillId="0" borderId="20" xfId="3" applyNumberFormat="1" applyFont="1" applyBorder="1" applyAlignment="1">
      <alignment horizontal="right" vertical="center" readingOrder="1"/>
    </xf>
    <xf numFmtId="3" fontId="23" fillId="0" borderId="21" xfId="3" applyNumberFormat="1" applyFont="1" applyBorder="1" applyAlignment="1">
      <alignment horizontal="right" vertical="center" readingOrder="1"/>
    </xf>
    <xf numFmtId="0" fontId="9" fillId="0" borderId="0" xfId="0" applyFont="1"/>
    <xf numFmtId="0" fontId="56" fillId="0" borderId="2" xfId="3" applyFont="1" applyBorder="1" applyAlignment="1">
      <alignment horizontal="left" vertical="center" readingOrder="1"/>
    </xf>
    <xf numFmtId="0" fontId="22" fillId="0" borderId="2" xfId="3" applyFont="1" applyBorder="1" applyAlignment="1">
      <alignment horizontal="left" vertical="center" readingOrder="1"/>
    </xf>
    <xf numFmtId="0" fontId="23" fillId="0" borderId="5" xfId="3" applyFont="1" applyBorder="1" applyAlignment="1">
      <alignment horizontal="left" vertical="center" readingOrder="1"/>
    </xf>
    <xf numFmtId="0" fontId="44" fillId="0" borderId="5" xfId="3" applyFont="1" applyBorder="1" applyAlignment="1">
      <alignment horizontal="left" readingOrder="1"/>
    </xf>
    <xf numFmtId="3" fontId="23" fillId="2" borderId="5" xfId="3" applyNumberFormat="1" applyFont="1" applyFill="1" applyBorder="1" applyAlignment="1">
      <alignment horizontal="right" vertical="center" readingOrder="1"/>
    </xf>
    <xf numFmtId="3" fontId="44" fillId="0" borderId="5" xfId="3" applyNumberFormat="1" applyFont="1" applyBorder="1" applyAlignment="1">
      <alignment horizontal="left" readingOrder="1"/>
    </xf>
    <xf numFmtId="3" fontId="23" fillId="0" borderId="5" xfId="3" applyNumberFormat="1" applyFont="1" applyBorder="1" applyAlignment="1">
      <alignment horizontal="left" readingOrder="1"/>
    </xf>
    <xf numFmtId="3" fontId="23" fillId="0" borderId="5" xfId="3" applyNumberFormat="1" applyFont="1" applyBorder="1" applyAlignment="1">
      <alignment horizontal="right" vertical="center" readingOrder="1"/>
    </xf>
    <xf numFmtId="0" fontId="23" fillId="0" borderId="5" xfId="3" applyFont="1" applyBorder="1" applyAlignment="1">
      <alignment horizontal="left" readingOrder="1"/>
    </xf>
    <xf numFmtId="3" fontId="32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right" vertical="center"/>
    </xf>
    <xf numFmtId="3" fontId="37" fillId="3" borderId="0" xfId="0" applyNumberFormat="1" applyFont="1" applyFill="1" applyAlignment="1">
      <alignment horizontal="right" vertical="center"/>
    </xf>
    <xf numFmtId="3" fontId="37" fillId="4" borderId="0" xfId="0" applyNumberFormat="1" applyFont="1" applyFill="1" applyAlignment="1">
      <alignment horizontal="right" vertical="center"/>
    </xf>
    <xf numFmtId="3" fontId="0" fillId="0" borderId="0" xfId="0" applyNumberFormat="1" applyAlignment="1">
      <alignment horizontal="right"/>
    </xf>
    <xf numFmtId="3" fontId="3" fillId="0" borderId="0" xfId="10" applyNumberFormat="1" applyAlignment="1">
      <alignment horizontal="right" vertical="center"/>
    </xf>
    <xf numFmtId="3" fontId="43" fillId="0" borderId="0" xfId="0" applyNumberFormat="1" applyFont="1" applyAlignment="1">
      <alignment horizontal="right" indent="5"/>
    </xf>
    <xf numFmtId="3" fontId="40" fillId="0" borderId="0" xfId="11" applyNumberFormat="1" applyFont="1" applyAlignment="1">
      <alignment horizontal="right" vertical="center" indent="7"/>
    </xf>
    <xf numFmtId="165" fontId="0" fillId="0" borderId="0" xfId="0" applyNumberFormat="1"/>
    <xf numFmtId="9" fontId="28" fillId="0" borderId="0" xfId="1" applyFont="1" applyFill="1" applyBorder="1" applyAlignment="1"/>
    <xf numFmtId="9" fontId="28" fillId="0" borderId="0" xfId="1" applyFont="1" applyFill="1" applyBorder="1" applyAlignment="1">
      <alignment horizontal="right"/>
    </xf>
    <xf numFmtId="3" fontId="26" fillId="2" borderId="25" xfId="2" applyNumberFormat="1" applyFont="1" applyFill="1" applyBorder="1" applyAlignment="1">
      <alignment vertical="center"/>
    </xf>
    <xf numFmtId="3" fontId="21" fillId="2" borderId="18" xfId="2" applyNumberFormat="1" applyFont="1" applyFill="1" applyBorder="1" applyAlignment="1">
      <alignment horizontal="right" vertical="center"/>
    </xf>
    <xf numFmtId="3" fontId="26" fillId="2" borderId="18" xfId="2" applyNumberFormat="1" applyFont="1" applyFill="1" applyBorder="1" applyAlignment="1">
      <alignment horizontal="right" vertical="center"/>
    </xf>
    <xf numFmtId="9" fontId="28" fillId="2" borderId="18" xfId="1" applyFont="1" applyFill="1" applyBorder="1" applyAlignment="1">
      <alignment horizontal="right" vertical="center"/>
    </xf>
    <xf numFmtId="3" fontId="24" fillId="0" borderId="15" xfId="2" applyNumberFormat="1" applyFont="1" applyBorder="1" applyAlignment="1">
      <alignment horizontal="justify" vertical="center"/>
    </xf>
    <xf numFmtId="3" fontId="4" fillId="0" borderId="0" xfId="3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15" xfId="0" applyFont="1" applyBorder="1" applyAlignment="1">
      <alignment vertical="center"/>
    </xf>
    <xf numFmtId="3" fontId="7" fillId="0" borderId="15" xfId="0" applyNumberFormat="1" applyFont="1" applyBorder="1"/>
    <xf numFmtId="3" fontId="23" fillId="0" borderId="15" xfId="0" applyNumberFormat="1" applyFont="1" applyBorder="1"/>
    <xf numFmtId="3" fontId="8" fillId="0" borderId="15" xfId="0" applyNumberFormat="1" applyFont="1" applyBorder="1"/>
    <xf numFmtId="3" fontId="8" fillId="0" borderId="0" xfId="0" applyNumberFormat="1" applyFont="1"/>
    <xf numFmtId="0" fontId="26" fillId="0" borderId="0" xfId="0" applyFont="1" applyAlignment="1">
      <alignment vertical="center"/>
    </xf>
    <xf numFmtId="3" fontId="21" fillId="0" borderId="0" xfId="2" applyNumberFormat="1" applyFont="1" applyAlignment="1">
      <alignment horizontal="right" vertical="center"/>
    </xf>
    <xf numFmtId="3" fontId="2" fillId="0" borderId="0" xfId="0" applyNumberFormat="1" applyFont="1"/>
    <xf numFmtId="3" fontId="28" fillId="0" borderId="0" xfId="0" applyNumberFormat="1" applyFont="1"/>
    <xf numFmtId="0" fontId="31" fillId="0" borderId="0" xfId="0" applyFont="1" applyAlignment="1">
      <alignment horizontal="left" vertical="center" indent="2"/>
    </xf>
    <xf numFmtId="3" fontId="33" fillId="0" borderId="0" xfId="2" applyNumberFormat="1" applyFont="1" applyAlignment="1">
      <alignment horizontal="right" vertical="center"/>
    </xf>
    <xf numFmtId="3" fontId="51" fillId="0" borderId="0" xfId="0" applyNumberFormat="1" applyFont="1"/>
    <xf numFmtId="3" fontId="27" fillId="0" borderId="0" xfId="0" applyNumberFormat="1" applyFont="1"/>
    <xf numFmtId="3" fontId="6" fillId="0" borderId="0" xfId="2" applyNumberFormat="1" applyFont="1" applyAlignment="1">
      <alignment horizontal="right" vertical="center"/>
    </xf>
    <xf numFmtId="3" fontId="14" fillId="0" borderId="0" xfId="0" applyNumberFormat="1" applyFont="1"/>
    <xf numFmtId="0" fontId="24" fillId="0" borderId="0" xfId="0" applyFont="1" applyAlignment="1">
      <alignment vertical="center"/>
    </xf>
    <xf numFmtId="166" fontId="8" fillId="0" borderId="15" xfId="1" applyNumberFormat="1" applyFont="1" applyFill="1" applyBorder="1" applyAlignment="1"/>
    <xf numFmtId="9" fontId="27" fillId="0" borderId="0" xfId="1" applyFont="1" applyFill="1" applyAlignment="1"/>
    <xf numFmtId="0" fontId="29" fillId="0" borderId="0" xfId="0" applyFont="1"/>
    <xf numFmtId="0" fontId="29" fillId="0" borderId="0" xfId="0" applyFont="1" applyAlignment="1">
      <alignment vertical="center"/>
    </xf>
    <xf numFmtId="0" fontId="58" fillId="0" borderId="0" xfId="0" applyFont="1"/>
    <xf numFmtId="3" fontId="21" fillId="0" borderId="15" xfId="8" applyNumberFormat="1" applyFont="1" applyBorder="1" applyAlignment="1">
      <alignment horizontal="right" vertical="center"/>
    </xf>
    <xf numFmtId="3" fontId="26" fillId="2" borderId="15" xfId="8" applyNumberFormat="1" applyFont="1" applyFill="1" applyBorder="1" applyAlignment="1">
      <alignment horizontal="right" vertical="center"/>
    </xf>
    <xf numFmtId="3" fontId="28" fillId="2" borderId="15" xfId="8" applyNumberFormat="1" applyFont="1" applyFill="1" applyBorder="1" applyAlignment="1">
      <alignment horizontal="right" vertical="center"/>
    </xf>
    <xf numFmtId="9" fontId="28" fillId="2" borderId="15" xfId="5" applyFont="1" applyFill="1" applyBorder="1" applyAlignment="1">
      <alignment vertical="center"/>
    </xf>
    <xf numFmtId="0" fontId="57" fillId="0" borderId="0" xfId="0" applyFont="1"/>
    <xf numFmtId="3" fontId="6" fillId="0" borderId="0" xfId="8" applyNumberFormat="1" applyFont="1" applyAlignment="1">
      <alignment horizontal="right" vertical="center"/>
    </xf>
    <xf numFmtId="3" fontId="27" fillId="0" borderId="0" xfId="8" applyNumberFormat="1" applyFont="1" applyAlignment="1">
      <alignment horizontal="right" vertical="center"/>
    </xf>
    <xf numFmtId="3" fontId="21" fillId="0" borderId="16" xfId="2" applyNumberFormat="1" applyFont="1" applyBorder="1" applyAlignment="1">
      <alignment horizontal="right" vertical="center"/>
    </xf>
    <xf numFmtId="3" fontId="26" fillId="0" borderId="16" xfId="2" applyNumberFormat="1" applyFont="1" applyBorder="1" applyAlignment="1">
      <alignment horizontal="right" vertical="center"/>
    </xf>
    <xf numFmtId="3" fontId="28" fillId="2" borderId="16" xfId="2" applyNumberFormat="1" applyFont="1" applyFill="1" applyBorder="1" applyAlignment="1">
      <alignment horizontal="right" vertical="center"/>
    </xf>
    <xf numFmtId="9" fontId="28" fillId="2" borderId="16" xfId="5" applyFont="1" applyFill="1" applyBorder="1" applyAlignment="1">
      <alignment vertical="center"/>
    </xf>
    <xf numFmtId="0" fontId="24" fillId="2" borderId="0" xfId="6" applyFont="1" applyFill="1" applyBorder="1" applyAlignment="1">
      <alignment horizontal="left" vertical="center" indent="1"/>
    </xf>
    <xf numFmtId="3" fontId="24" fillId="0" borderId="0" xfId="2" applyNumberFormat="1" applyFont="1" applyAlignment="1">
      <alignment horizontal="right" vertical="center"/>
    </xf>
    <xf numFmtId="3" fontId="27" fillId="2" borderId="0" xfId="2" applyNumberFormat="1" applyFont="1" applyFill="1" applyAlignment="1">
      <alignment horizontal="right" vertical="center"/>
    </xf>
    <xf numFmtId="3" fontId="24" fillId="2" borderId="0" xfId="2" applyNumberFormat="1" applyFont="1" applyFill="1" applyAlignment="1">
      <alignment horizontal="left" vertical="center" indent="1"/>
    </xf>
    <xf numFmtId="3" fontId="26" fillId="2" borderId="14" xfId="2" applyNumberFormat="1" applyFont="1" applyFill="1" applyBorder="1" applyAlignment="1">
      <alignment horizontal="justify" vertical="center"/>
    </xf>
    <xf numFmtId="3" fontId="59" fillId="0" borderId="14" xfId="2" applyNumberFormat="1" applyFont="1" applyBorder="1" applyAlignment="1">
      <alignment horizontal="right" vertical="center"/>
    </xf>
    <xf numFmtId="3" fontId="60" fillId="0" borderId="14" xfId="2" applyNumberFormat="1" applyFont="1" applyBorder="1" applyAlignment="1">
      <alignment horizontal="right" vertical="center"/>
    </xf>
    <xf numFmtId="3" fontId="61" fillId="2" borderId="14" xfId="2" applyNumberFormat="1" applyFont="1" applyFill="1" applyBorder="1" applyAlignment="1">
      <alignment horizontal="right" vertical="center"/>
    </xf>
    <xf numFmtId="9" fontId="61" fillId="2" borderId="14" xfId="5" applyFont="1" applyFill="1" applyBorder="1" applyAlignment="1">
      <alignment vertical="center"/>
    </xf>
    <xf numFmtId="3" fontId="24" fillId="2" borderId="0" xfId="2" applyNumberFormat="1" applyFont="1" applyFill="1" applyAlignment="1">
      <alignment horizontal="justify" vertical="center"/>
    </xf>
    <xf numFmtId="3" fontId="14" fillId="2" borderId="0" xfId="2" applyNumberFormat="1" applyFont="1" applyFill="1" applyAlignment="1">
      <alignment vertical="center"/>
    </xf>
    <xf numFmtId="3" fontId="21" fillId="0" borderId="17" xfId="2" applyNumberFormat="1" applyFont="1" applyBorder="1" applyAlignment="1">
      <alignment horizontal="right" vertical="center"/>
    </xf>
    <xf numFmtId="3" fontId="28" fillId="0" borderId="17" xfId="2" applyNumberFormat="1" applyFont="1" applyBorder="1" applyAlignment="1">
      <alignment horizontal="right" vertical="center"/>
    </xf>
    <xf numFmtId="9" fontId="28" fillId="0" borderId="17" xfId="5" applyFont="1" applyFill="1" applyBorder="1" applyAlignment="1">
      <alignment horizontal="right" vertical="center"/>
    </xf>
    <xf numFmtId="0" fontId="6" fillId="0" borderId="0" xfId="0" applyFont="1"/>
    <xf numFmtId="0" fontId="27" fillId="2" borderId="0" xfId="0" applyFont="1" applyFill="1"/>
    <xf numFmtId="9" fontId="6" fillId="0" borderId="15" xfId="5" applyFont="1" applyFill="1" applyBorder="1" applyAlignment="1">
      <alignment horizontal="right" vertical="center"/>
    </xf>
    <xf numFmtId="9" fontId="24" fillId="0" borderId="15" xfId="5" applyFont="1" applyFill="1" applyBorder="1" applyAlignment="1">
      <alignment vertical="center"/>
    </xf>
    <xf numFmtId="9" fontId="27" fillId="0" borderId="15" xfId="5" applyFont="1" applyFill="1" applyBorder="1" applyAlignment="1">
      <alignment vertical="center"/>
    </xf>
    <xf numFmtId="9" fontId="6" fillId="0" borderId="0" xfId="5" applyFont="1" applyFill="1" applyBorder="1" applyAlignment="1">
      <alignment horizontal="right" vertical="center"/>
    </xf>
    <xf numFmtId="9" fontId="24" fillId="0" borderId="0" xfId="5" applyFont="1" applyFill="1" applyBorder="1" applyAlignment="1">
      <alignment vertical="center"/>
    </xf>
    <xf numFmtId="4" fontId="27" fillId="2" borderId="0" xfId="2" applyNumberFormat="1" applyFont="1" applyFill="1" applyAlignment="1">
      <alignment horizontal="right" vertical="center"/>
    </xf>
    <xf numFmtId="9" fontId="27" fillId="0" borderId="0" xfId="5" applyFont="1" applyFill="1" applyBorder="1" applyAlignment="1">
      <alignment vertical="center"/>
    </xf>
    <xf numFmtId="3" fontId="28" fillId="2" borderId="0" xfId="2" applyNumberFormat="1" applyFont="1" applyFill="1" applyAlignment="1">
      <alignment horizontal="right" vertical="center"/>
    </xf>
    <xf numFmtId="9" fontId="27" fillId="2" borderId="0" xfId="1" applyFont="1" applyFill="1" applyBorder="1" applyAlignment="1">
      <alignment horizontal="right" vertical="center"/>
    </xf>
    <xf numFmtId="3" fontId="21" fillId="2" borderId="14" xfId="2" applyNumberFormat="1" applyFont="1" applyFill="1" applyBorder="1" applyAlignment="1">
      <alignment horizontal="right" vertical="center"/>
    </xf>
    <xf numFmtId="3" fontId="26" fillId="2" borderId="14" xfId="2" applyNumberFormat="1" applyFont="1" applyFill="1" applyBorder="1" applyAlignment="1">
      <alignment horizontal="right" vertical="center"/>
    </xf>
    <xf numFmtId="3" fontId="28" fillId="2" borderId="14" xfId="2" applyNumberFormat="1" applyFont="1" applyFill="1" applyBorder="1" applyAlignment="1">
      <alignment horizontal="right" vertical="center"/>
    </xf>
    <xf numFmtId="9" fontId="28" fillId="2" borderId="14" xfId="1" applyFont="1" applyFill="1" applyBorder="1" applyAlignment="1">
      <alignment horizontal="right" vertical="center"/>
    </xf>
    <xf numFmtId="9" fontId="27" fillId="2" borderId="14" xfId="1" applyFont="1" applyFill="1" applyBorder="1" applyAlignment="1">
      <alignment horizontal="right" vertical="center"/>
    </xf>
    <xf numFmtId="3" fontId="28" fillId="2" borderId="18" xfId="2" applyNumberFormat="1" applyFont="1" applyFill="1" applyBorder="1" applyAlignment="1">
      <alignment horizontal="right" vertical="center"/>
    </xf>
    <xf numFmtId="164" fontId="6" fillId="0" borderId="15" xfId="1" applyNumberFormat="1" applyFont="1" applyBorder="1" applyAlignment="1">
      <alignment horizontal="right" vertical="center"/>
    </xf>
    <xf numFmtId="164" fontId="24" fillId="0" borderId="15" xfId="1" applyNumberFormat="1" applyFont="1" applyBorder="1" applyAlignment="1">
      <alignment horizontal="right" vertical="center"/>
    </xf>
    <xf numFmtId="9" fontId="27" fillId="0" borderId="15" xfId="1" applyFont="1" applyBorder="1" applyAlignment="1">
      <alignment horizontal="right" vertical="center"/>
    </xf>
    <xf numFmtId="0" fontId="62" fillId="0" borderId="0" xfId="3" applyFont="1"/>
    <xf numFmtId="3" fontId="64" fillId="0" borderId="5" xfId="3" applyNumberFormat="1" applyFont="1" applyBorder="1" applyAlignment="1">
      <alignment horizontal="left" readingOrder="1"/>
    </xf>
    <xf numFmtId="3" fontId="63" fillId="0" borderId="8" xfId="3" applyNumberFormat="1" applyFont="1" applyBorder="1"/>
    <xf numFmtId="3" fontId="63" fillId="0" borderId="3" xfId="3" applyNumberFormat="1" applyFont="1" applyBorder="1"/>
    <xf numFmtId="3" fontId="63" fillId="0" borderId="0" xfId="3" applyNumberFormat="1" applyFont="1"/>
    <xf numFmtId="3" fontId="65" fillId="0" borderId="5" xfId="3" applyNumberFormat="1" applyFont="1" applyBorder="1" applyAlignment="1">
      <alignment horizontal="left" readingOrder="1"/>
    </xf>
    <xf numFmtId="0" fontId="63" fillId="0" borderId="3" xfId="3" applyFont="1" applyBorder="1" applyAlignment="1">
      <alignment horizontal="center"/>
    </xf>
    <xf numFmtId="0" fontId="4" fillId="0" borderId="0" xfId="3" applyFont="1" applyAlignment="1">
      <alignment horizontal="right"/>
    </xf>
    <xf numFmtId="164" fontId="4" fillId="0" borderId="0" xfId="3" applyNumberFormat="1" applyFont="1"/>
    <xf numFmtId="0" fontId="18" fillId="0" borderId="0" xfId="3" applyFont="1"/>
    <xf numFmtId="3" fontId="18" fillId="0" borderId="0" xfId="3" applyNumberFormat="1" applyFont="1"/>
    <xf numFmtId="2" fontId="18" fillId="0" borderId="0" xfId="3" applyNumberFormat="1" applyFont="1"/>
    <xf numFmtId="0" fontId="13" fillId="0" borderId="0" xfId="9" applyFont="1" applyAlignment="1">
      <alignment vertical="center"/>
    </xf>
    <xf numFmtId="3" fontId="13" fillId="0" borderId="0" xfId="9" applyNumberFormat="1" applyFont="1" applyAlignment="1">
      <alignment vertical="center"/>
    </xf>
    <xf numFmtId="9" fontId="13" fillId="0" borderId="0" xfId="1" applyFont="1"/>
    <xf numFmtId="0" fontId="49" fillId="0" borderId="0" xfId="0" applyFont="1"/>
    <xf numFmtId="3" fontId="36" fillId="0" borderId="22" xfId="0" applyNumberFormat="1" applyFont="1" applyBorder="1" applyAlignment="1">
      <alignment horizontal="right" vertical="center"/>
    </xf>
    <xf numFmtId="3" fontId="20" fillId="0" borderId="23" xfId="0" applyNumberFormat="1" applyFont="1" applyBorder="1" applyAlignment="1">
      <alignment horizontal="right" vertical="center"/>
    </xf>
    <xf numFmtId="0" fontId="68" fillId="0" borderId="0" xfId="0" applyFont="1" applyAlignment="1">
      <alignment horizontal="left" vertical="center"/>
    </xf>
    <xf numFmtId="3" fontId="26" fillId="2" borderId="18" xfId="2" applyNumberFormat="1" applyFont="1" applyFill="1" applyBorder="1" applyAlignment="1">
      <alignment vertical="center"/>
    </xf>
    <xf numFmtId="0" fontId="0" fillId="0" borderId="0" xfId="0" applyBorder="1"/>
    <xf numFmtId="164" fontId="8" fillId="0" borderId="15" xfId="1" applyNumberFormat="1" applyFont="1" applyFill="1" applyBorder="1" applyAlignment="1"/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2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0" fontId="13" fillId="0" borderId="0" xfId="12" applyFont="1" applyAlignment="1">
      <alignment vertical="center"/>
    </xf>
    <xf numFmtId="0" fontId="13" fillId="0" borderId="0" xfId="12" applyFont="1" applyAlignment="1">
      <alignment horizontal="center" vertical="center"/>
    </xf>
    <xf numFmtId="0" fontId="62" fillId="0" borderId="0" xfId="12" applyFont="1" applyAlignment="1">
      <alignment vertical="center"/>
    </xf>
    <xf numFmtId="3" fontId="62" fillId="0" borderId="0" xfId="12" applyNumberFormat="1" applyFont="1" applyAlignment="1">
      <alignment horizontal="center" vertical="center"/>
    </xf>
    <xf numFmtId="164" fontId="62" fillId="0" borderId="0" xfId="12" applyNumberFormat="1" applyFont="1" applyAlignment="1">
      <alignment horizontal="center" vertical="center"/>
    </xf>
    <xf numFmtId="0" fontId="64" fillId="0" borderId="0" xfId="12" applyFont="1" applyAlignment="1">
      <alignment vertical="center"/>
    </xf>
    <xf numFmtId="3" fontId="13" fillId="0" borderId="0" xfId="12" applyNumberFormat="1" applyFont="1" applyAlignment="1">
      <alignment horizontal="center" vertical="center"/>
    </xf>
    <xf numFmtId="164" fontId="13" fillId="0" borderId="0" xfId="12" applyNumberFormat="1" applyFont="1" applyAlignment="1">
      <alignment horizontal="center" vertical="center"/>
    </xf>
    <xf numFmtId="0" fontId="71" fillId="0" borderId="2" xfId="0" applyFont="1" applyBorder="1" applyAlignment="1">
      <alignment horizontal="right" vertical="center"/>
    </xf>
    <xf numFmtId="0" fontId="67" fillId="5" borderId="0" xfId="0" applyFont="1" applyFill="1" applyAlignment="1">
      <alignment vertical="center"/>
    </xf>
    <xf numFmtId="3" fontId="67" fillId="5" borderId="0" xfId="0" applyNumberFormat="1" applyFont="1" applyFill="1" applyAlignment="1">
      <alignment horizontal="right" vertical="center"/>
    </xf>
    <xf numFmtId="164" fontId="67" fillId="5" borderId="0" xfId="5" applyNumberFormat="1" applyFont="1" applyFill="1" applyBorder="1" applyAlignment="1">
      <alignment horizontal="right" vertical="center"/>
    </xf>
    <xf numFmtId="3" fontId="72" fillId="0" borderId="14" xfId="2" applyNumberFormat="1" applyFont="1" applyBorder="1" applyAlignment="1">
      <alignment horizontal="right" vertical="center"/>
    </xf>
    <xf numFmtId="3" fontId="73" fillId="0" borderId="14" xfId="2" applyNumberFormat="1" applyFont="1" applyBorder="1" applyAlignment="1">
      <alignment horizontal="right" vertical="center"/>
    </xf>
    <xf numFmtId="3" fontId="74" fillId="2" borderId="14" xfId="2" applyNumberFormat="1" applyFont="1" applyFill="1" applyBorder="1" applyAlignment="1">
      <alignment horizontal="right" vertical="center"/>
    </xf>
    <xf numFmtId="3" fontId="75" fillId="2" borderId="16" xfId="2" applyNumberFormat="1" applyFont="1" applyFill="1" applyBorder="1" applyAlignment="1">
      <alignment horizontal="left" vertical="center" indent="2"/>
    </xf>
    <xf numFmtId="3" fontId="76" fillId="2" borderId="16" xfId="2" applyNumberFormat="1" applyFont="1" applyFill="1" applyBorder="1" applyAlignment="1">
      <alignment horizontal="right" vertical="center"/>
    </xf>
    <xf numFmtId="3" fontId="75" fillId="2" borderId="16" xfId="2" applyNumberFormat="1" applyFont="1" applyFill="1" applyBorder="1" applyAlignment="1">
      <alignment horizontal="right" vertical="center"/>
    </xf>
    <xf numFmtId="3" fontId="77" fillId="2" borderId="16" xfId="2" applyNumberFormat="1" applyFont="1" applyFill="1" applyBorder="1" applyAlignment="1">
      <alignment horizontal="right" vertical="center"/>
    </xf>
    <xf numFmtId="9" fontId="77" fillId="2" borderId="16" xfId="1" applyFont="1" applyFill="1" applyBorder="1" applyAlignment="1">
      <alignment horizontal="right" vertical="center"/>
    </xf>
    <xf numFmtId="3" fontId="75" fillId="2" borderId="0" xfId="2" applyNumberFormat="1" applyFont="1" applyFill="1" applyAlignment="1">
      <alignment horizontal="left" vertical="center" indent="2"/>
    </xf>
    <xf numFmtId="3" fontId="76" fillId="2" borderId="0" xfId="2" applyNumberFormat="1" applyFont="1" applyFill="1" applyAlignment="1">
      <alignment horizontal="right" vertical="center"/>
    </xf>
    <xf numFmtId="3" fontId="75" fillId="2" borderId="0" xfId="2" applyNumberFormat="1" applyFont="1" applyFill="1" applyAlignment="1">
      <alignment horizontal="right" vertical="center"/>
    </xf>
    <xf numFmtId="3" fontId="77" fillId="2" borderId="0" xfId="2" applyNumberFormat="1" applyFont="1" applyFill="1" applyAlignment="1">
      <alignment horizontal="right" vertical="center"/>
    </xf>
    <xf numFmtId="9" fontId="77" fillId="2" borderId="0" xfId="1" applyFont="1" applyFill="1" applyBorder="1" applyAlignment="1">
      <alignment horizontal="right" vertical="center"/>
    </xf>
    <xf numFmtId="0" fontId="0" fillId="0" borderId="0" xfId="0" applyFont="1"/>
    <xf numFmtId="3" fontId="6" fillId="0" borderId="18" xfId="2" applyNumberFormat="1" applyFont="1" applyFill="1" applyBorder="1" applyAlignment="1">
      <alignment vertical="center"/>
    </xf>
    <xf numFmtId="3" fontId="24" fillId="0" borderId="18" xfId="2" applyNumberFormat="1" applyFont="1" applyFill="1" applyBorder="1" applyAlignment="1">
      <alignment vertical="center"/>
    </xf>
    <xf numFmtId="0" fontId="78" fillId="0" borderId="0" xfId="3" applyFont="1" applyAlignment="1">
      <alignment horizontal="left" vertical="center" readingOrder="1"/>
    </xf>
    <xf numFmtId="0" fontId="79" fillId="0" borderId="2" xfId="3" applyFont="1" applyBorder="1" applyAlignment="1">
      <alignment horizontal="left" vertical="center" readingOrder="1"/>
    </xf>
    <xf numFmtId="0" fontId="80" fillId="0" borderId="0" xfId="3" applyFont="1" applyAlignment="1">
      <alignment horizontal="left" vertical="center" readingOrder="1"/>
    </xf>
    <xf numFmtId="0" fontId="81" fillId="0" borderId="3" xfId="3" applyFont="1" applyBorder="1"/>
    <xf numFmtId="0" fontId="82" fillId="0" borderId="3" xfId="3" applyFont="1" applyBorder="1" applyAlignment="1">
      <alignment horizontal="center" vertical="center" readingOrder="1"/>
    </xf>
    <xf numFmtId="0" fontId="83" fillId="0" borderId="3" xfId="3" applyFont="1" applyBorder="1"/>
    <xf numFmtId="0" fontId="82" fillId="0" borderId="0" xfId="3" applyFont="1" applyAlignment="1">
      <alignment horizontal="center" vertical="center" readingOrder="1"/>
    </xf>
    <xf numFmtId="0" fontId="84" fillId="0" borderId="3" xfId="3" applyFont="1" applyBorder="1"/>
    <xf numFmtId="0" fontId="85" fillId="0" borderId="5" xfId="3" applyFont="1" applyBorder="1" applyAlignment="1">
      <alignment horizontal="left" vertical="center" readingOrder="1"/>
    </xf>
    <xf numFmtId="0" fontId="86" fillId="0" borderId="5" xfId="3" applyFont="1" applyBorder="1" applyAlignment="1">
      <alignment horizontal="left" readingOrder="1"/>
    </xf>
    <xf numFmtId="3" fontId="85" fillId="2" borderId="5" xfId="3" applyNumberFormat="1" applyFont="1" applyFill="1" applyBorder="1" applyAlignment="1">
      <alignment horizontal="right" vertical="center" readingOrder="1"/>
    </xf>
    <xf numFmtId="3" fontId="86" fillId="0" borderId="5" xfId="3" applyNumberFormat="1" applyFont="1" applyBorder="1" applyAlignment="1">
      <alignment horizontal="left" readingOrder="1"/>
    </xf>
    <xf numFmtId="3" fontId="85" fillId="0" borderId="5" xfId="3" applyNumberFormat="1" applyFont="1" applyBorder="1" applyAlignment="1">
      <alignment horizontal="left" readingOrder="1"/>
    </xf>
    <xf numFmtId="3" fontId="85" fillId="0" borderId="5" xfId="3" applyNumberFormat="1" applyFont="1" applyBorder="1" applyAlignment="1">
      <alignment horizontal="right" vertical="center" readingOrder="1"/>
    </xf>
    <xf numFmtId="3" fontId="16" fillId="0" borderId="8" xfId="3" applyNumberFormat="1" applyFont="1" applyBorder="1"/>
    <xf numFmtId="3" fontId="16" fillId="0" borderId="3" xfId="3" applyNumberFormat="1" applyFont="1" applyBorder="1"/>
    <xf numFmtId="3" fontId="16" fillId="0" borderId="0" xfId="3" applyNumberFormat="1" applyFont="1"/>
    <xf numFmtId="0" fontId="85" fillId="0" borderId="5" xfId="3" applyFont="1" applyBorder="1" applyAlignment="1">
      <alignment horizontal="left" readingOrder="1"/>
    </xf>
    <xf numFmtId="0" fontId="13" fillId="0" borderId="0" xfId="12" applyFont="1" applyAlignment="1">
      <alignment vertical="center" wrapText="1"/>
    </xf>
    <xf numFmtId="0" fontId="87" fillId="0" borderId="0" xfId="0" applyFont="1" applyAlignment="1">
      <alignment horizontal="left" vertical="center" indent="2"/>
    </xf>
    <xf numFmtId="165" fontId="87" fillId="0" borderId="0" xfId="11" applyNumberFormat="1" applyFont="1" applyFill="1" applyAlignment="1">
      <alignment horizontal="right" vertical="center"/>
    </xf>
    <xf numFmtId="164" fontId="87" fillId="0" borderId="0" xfId="5" applyNumberFormat="1" applyFont="1" applyFill="1" applyAlignment="1">
      <alignment horizontal="right" vertical="center"/>
    </xf>
    <xf numFmtId="0" fontId="48" fillId="0" borderId="0" xfId="0" applyFont="1" applyAlignment="1">
      <alignment vertical="center"/>
    </xf>
    <xf numFmtId="165" fontId="48" fillId="2" borderId="0" xfId="0" applyNumberFormat="1" applyFont="1" applyFill="1" applyAlignment="1">
      <alignment horizontal="right" vertical="center"/>
    </xf>
    <xf numFmtId="164" fontId="48" fillId="0" borderId="0" xfId="5" applyNumberFormat="1" applyFont="1" applyFill="1" applyAlignment="1">
      <alignment horizontal="right" vertical="center"/>
    </xf>
    <xf numFmtId="0" fontId="88" fillId="0" borderId="0" xfId="0" applyFont="1"/>
    <xf numFmtId="165" fontId="48" fillId="0" borderId="0" xfId="0" applyNumberFormat="1" applyFont="1" applyAlignment="1">
      <alignment horizontal="right" vertical="center"/>
    </xf>
    <xf numFmtId="9" fontId="27" fillId="2" borderId="0" xfId="5" applyFont="1" applyFill="1" applyBorder="1" applyAlignment="1">
      <alignment horizontal="right" vertical="center"/>
    </xf>
    <xf numFmtId="3" fontId="27" fillId="0" borderId="18" xfId="2" applyNumberFormat="1" applyFont="1" applyFill="1" applyBorder="1" applyAlignment="1">
      <alignment vertical="center"/>
    </xf>
    <xf numFmtId="9" fontId="27" fillId="0" borderId="18" xfId="5" applyFont="1" applyFill="1" applyBorder="1" applyAlignment="1">
      <alignment vertical="center"/>
    </xf>
    <xf numFmtId="0" fontId="0" fillId="0" borderId="0" xfId="0" applyFill="1"/>
    <xf numFmtId="3" fontId="2" fillId="0" borderId="0" xfId="2" applyNumberFormat="1" applyFont="1" applyFill="1" applyAlignment="1">
      <alignment vertical="center"/>
    </xf>
    <xf numFmtId="3" fontId="24" fillId="0" borderId="15" xfId="2" applyNumberFormat="1" applyFont="1" applyFill="1" applyBorder="1" applyAlignment="1">
      <alignment vertical="center"/>
    </xf>
    <xf numFmtId="4" fontId="27" fillId="0" borderId="15" xfId="2" applyNumberFormat="1" applyFont="1" applyFill="1" applyBorder="1" applyAlignment="1">
      <alignment horizontal="right" vertical="center"/>
    </xf>
    <xf numFmtId="3" fontId="24" fillId="0" borderId="14" xfId="2" applyNumberFormat="1" applyFont="1" applyFill="1" applyBorder="1" applyAlignment="1">
      <alignment horizontal="justify" vertical="center"/>
    </xf>
    <xf numFmtId="3" fontId="6" fillId="0" borderId="14" xfId="2" applyNumberFormat="1" applyFont="1" applyFill="1" applyBorder="1" applyAlignment="1">
      <alignment horizontal="right" vertical="center"/>
    </xf>
    <xf numFmtId="3" fontId="24" fillId="0" borderId="14" xfId="2" applyNumberFormat="1" applyFont="1" applyFill="1" applyBorder="1" applyAlignment="1">
      <alignment horizontal="right" vertical="center"/>
    </xf>
    <xf numFmtId="3" fontId="27" fillId="0" borderId="14" xfId="2" applyNumberFormat="1" applyFont="1" applyFill="1" applyBorder="1" applyAlignment="1">
      <alignment horizontal="right" vertical="center"/>
    </xf>
    <xf numFmtId="9" fontId="27" fillId="0" borderId="14" xfId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/>
    </xf>
    <xf numFmtId="0" fontId="67" fillId="3" borderId="0" xfId="0" applyFont="1" applyFill="1" applyAlignment="1">
      <alignment horizontal="center" vertical="center"/>
    </xf>
    <xf numFmtId="0" fontId="67" fillId="4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 wrapText="1"/>
    </xf>
    <xf numFmtId="0" fontId="63" fillId="4" borderId="0" xfId="3" applyFont="1" applyFill="1" applyAlignment="1">
      <alignment horizontal="center" vertical="center" wrapText="1" readingOrder="1"/>
    </xf>
    <xf numFmtId="0" fontId="63" fillId="7" borderId="0" xfId="3" applyFont="1" applyFill="1" applyAlignment="1">
      <alignment horizontal="center" vertical="center" wrapText="1" readingOrder="1"/>
    </xf>
    <xf numFmtId="0" fontId="63" fillId="3" borderId="0" xfId="3" applyFont="1" applyFill="1" applyAlignment="1">
      <alignment horizontal="center" vertical="center" wrapText="1" readingOrder="1"/>
    </xf>
    <xf numFmtId="0" fontId="67" fillId="3" borderId="0" xfId="0" applyFont="1" applyFill="1" applyAlignment="1">
      <alignment horizontal="center" vertical="center" wrapText="1"/>
    </xf>
    <xf numFmtId="0" fontId="67" fillId="4" borderId="0" xfId="0" applyFont="1" applyFill="1" applyAlignment="1">
      <alignment horizontal="center" vertical="center" wrapText="1"/>
    </xf>
    <xf numFmtId="0" fontId="67" fillId="8" borderId="0" xfId="0" applyFont="1" applyFill="1" applyAlignment="1">
      <alignment horizontal="center" vertical="center" wrapText="1"/>
    </xf>
    <xf numFmtId="0" fontId="67" fillId="9" borderId="0" xfId="0" applyFont="1" applyFill="1" applyAlignment="1">
      <alignment horizontal="center" vertical="center" wrapText="1"/>
    </xf>
    <xf numFmtId="0" fontId="67" fillId="7" borderId="0" xfId="0" applyFont="1" applyFill="1" applyAlignment="1">
      <alignment horizontal="center" vertical="center" wrapText="1"/>
    </xf>
    <xf numFmtId="0" fontId="89" fillId="3" borderId="26" xfId="6" applyFont="1" applyFill="1" applyBorder="1" applyAlignment="1">
      <alignment horizontal="left" vertical="center" wrapText="1"/>
    </xf>
    <xf numFmtId="0" fontId="89" fillId="3" borderId="26" xfId="6" applyFont="1" applyFill="1" applyBorder="1" applyAlignment="1">
      <alignment horizontal="left" vertical="center"/>
    </xf>
    <xf numFmtId="0" fontId="63" fillId="3" borderId="0" xfId="0" applyFont="1" applyFill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66" fillId="7" borderId="0" xfId="0" applyFont="1" applyFill="1" applyAlignment="1">
      <alignment horizontal="center" vertical="center" wrapText="1"/>
    </xf>
    <xf numFmtId="17" fontId="67" fillId="3" borderId="0" xfId="0" applyNumberFormat="1" applyFont="1" applyFill="1" applyAlignment="1">
      <alignment horizontal="center" vertical="center"/>
    </xf>
    <xf numFmtId="17" fontId="67" fillId="4" borderId="0" xfId="0" applyNumberFormat="1" applyFont="1" applyFill="1" applyAlignment="1">
      <alignment horizontal="center" vertical="center"/>
    </xf>
    <xf numFmtId="0" fontId="62" fillId="7" borderId="0" xfId="0" applyFont="1" applyFill="1" applyAlignment="1">
      <alignment horizontal="center" vertical="center" wrapText="1"/>
    </xf>
  </cellXfs>
  <cellStyles count="13">
    <cellStyle name="Lien hypertexte visité 2" xfId="6" xr:uid="{4EF630A0-9175-4ABB-9FB5-58705E495276}"/>
    <cellStyle name="Lien hypertexte visité_1SEM12" xfId="7" xr:uid="{A79F2BB6-45C7-4C19-9C8F-F5362B386C2B}"/>
    <cellStyle name="Millares 3" xfId="11" xr:uid="{52C96668-8F37-41BB-9BDA-141A1D9634CA}"/>
    <cellStyle name="Normal" xfId="0" builtinId="0"/>
    <cellStyle name="Normal 195" xfId="3" xr:uid="{E7C956BE-2E02-44F2-B133-907F718B4DCB}"/>
    <cellStyle name="Normal 2" xfId="12" xr:uid="{BF577A26-B275-4922-80D8-9525F26722AD}"/>
    <cellStyle name="Normal 3" xfId="10" xr:uid="{50E8F7F1-41DB-4772-BA65-CA0DF5172F23}"/>
    <cellStyle name="Normal 4" xfId="9" xr:uid="{6570794D-002F-4DE5-8182-F304417D7343}"/>
    <cellStyle name="Normal_JULIO_ACCTAS30" xfId="8" xr:uid="{6A0F2480-6425-4C41-BD15-C7CDCD5E9D8E}"/>
    <cellStyle name="Normal_JULIO_ACCTAS302" xfId="2" xr:uid="{C1662EC0-D159-4EDD-8F9C-7CACB8822B0E}"/>
    <cellStyle name="Porcentaje" xfId="1" builtinId="5"/>
    <cellStyle name="Porcentaje 2" xfId="4" xr:uid="{E6B4A6BD-29E2-487E-9988-47EA226C2E20}"/>
    <cellStyle name="Porcentaje 3" xfId="5" xr:uid="{C7114B9B-D12F-4C6F-94DA-73B85ADE0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ESULTADOS\2024\1S%202024\1%20SEM%2024.xlsx" TargetMode="External"/><Relationship Id="rId1" Type="http://schemas.openxmlformats.org/officeDocument/2006/relationships/externalLinkPath" Target="1%20SE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UDA ULTIMO"/>
      <sheetName val="evolucion"/>
      <sheetName val="DEUDA FINANC."/>
      <sheetName val="Deuda"/>
      <sheetName val="DEUDA FINANC. EN"/>
      <sheetName val="NET DEBT"/>
      <sheetName val="cartera "/>
      <sheetName val="cartera  post somague"/>
      <sheetName val="Resumen Cartera MAR"/>
      <sheetName val="Desglose Cartera MAR"/>
      <sheetName val="cartera  por meses"/>
      <sheetName val="DEUDAY OT. CUADROS "/>
      <sheetName val="BALANCE POR ACTIV. EN (Ind)"/>
      <sheetName val="DEUDAY OT. CUADROS (Ind) "/>
      <sheetName val="DEUDAY OT. CUADROS  EN (Ind) "/>
      <sheetName val="Word "/>
      <sheetName val="DEUDAY OT. CUADROS EN"/>
      <sheetName val="BALANCE POR ACTIV."/>
      <sheetName val="Tablas con Agua y sin Servicios"/>
      <sheetName val="Tablas sin Servicios"/>
      <sheetName val="CR POR ACTIV. (Ind)"/>
      <sheetName val="BALANCE Y CR"/>
      <sheetName val="BALANCE POR ACTIV. (Ind)"/>
      <sheetName val="BALANCE Y CR EN"/>
      <sheetName val="BALANCE POR ACTIV. EN"/>
      <sheetName val="CR POR ACTIV. (FISCAL)"/>
      <sheetName val="Check Fisc &amp; normal"/>
      <sheetName val="CR POR ACTIV."/>
      <sheetName val="CR POR ACTIV. (Ind) (ex Agua)"/>
      <sheetName val="CR POR ACTIV. EN (Ind)"/>
      <sheetName val="construccion"/>
      <sheetName val="CONST - PEDEMONT"/>
      <sheetName val="CRCONSTRUCC"/>
      <sheetName val="CRCONSTRUCC (ind)"/>
      <sheetName val="CRCONSTRUCC EN (ind)"/>
      <sheetName val="CRSACYR CONSTRUCC"/>
      <sheetName val="CRSOMAGUE"/>
      <sheetName val="Servicios"/>
      <sheetName val="Servicios EN"/>
      <sheetName val="CRAGUA"/>
      <sheetName val="CRAGUA EN"/>
      <sheetName val="CRINDUSTRIAL"/>
      <sheetName val="CRINDUSTRIAL EN"/>
      <sheetName val="CRCONCESIONES"/>
      <sheetName val="CRCONCESIONES EN"/>
      <sheetName val="INF.BURS."/>
      <sheetName val="estructaccion "/>
      <sheetName val="Participaciones Significativas"/>
      <sheetName val="CRSVPM"/>
      <sheetName val="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B6" t="str">
            <v>Activos no corrientes</v>
          </cell>
        </row>
        <row r="7">
          <cell r="B7" t="str">
            <v>Activos Intangibles</v>
          </cell>
        </row>
        <row r="9">
          <cell r="B9" t="str">
            <v>Proyectos concesionales</v>
          </cell>
        </row>
        <row r="10">
          <cell r="B10" t="str">
            <v xml:space="preserve">Inmovilizado Material </v>
          </cell>
        </row>
        <row r="11">
          <cell r="B11" t="str">
            <v>Derechos de uso sobre bienes arrendados</v>
          </cell>
        </row>
        <row r="12">
          <cell r="B12" t="str">
            <v xml:space="preserve">Activos financieros </v>
          </cell>
        </row>
        <row r="13">
          <cell r="B13" t="str">
            <v>Cuenta a cobrar por activos concesionales</v>
          </cell>
        </row>
        <row r="14">
          <cell r="B14" t="str">
            <v>Otros Activos no corrientes</v>
          </cell>
        </row>
        <row r="15">
          <cell r="B15" t="str">
            <v>Fondo de comercio</v>
          </cell>
        </row>
        <row r="16">
          <cell r="B16" t="str">
            <v xml:space="preserve">Activos corrientes </v>
          </cell>
        </row>
        <row r="17">
          <cell r="B17" t="str">
            <v>Activos no corrientes mantenidos para la venta</v>
          </cell>
        </row>
        <row r="18">
          <cell r="B18" t="str">
            <v>Existencias</v>
          </cell>
        </row>
        <row r="19">
          <cell r="B19" t="str">
            <v>Cuenta a cobrar por activos concesionales</v>
          </cell>
        </row>
        <row r="20">
          <cell r="B20" t="str">
            <v>Deudores</v>
          </cell>
        </row>
        <row r="21">
          <cell r="B21" t="str">
            <v>Instrumentos financieros derivados</v>
          </cell>
        </row>
        <row r="22">
          <cell r="B22" t="str">
            <v xml:space="preserve">Activos financieros </v>
          </cell>
        </row>
        <row r="23">
          <cell r="B23" t="str">
            <v>Efectivo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Sacyr">
      <a:dk1>
        <a:srgbClr val="002C58"/>
      </a:dk1>
      <a:lt1>
        <a:srgbClr val="FFFFFF"/>
      </a:lt1>
      <a:dk2>
        <a:srgbClr val="A9C451"/>
      </a:dk2>
      <a:lt2>
        <a:srgbClr val="9FD0DA"/>
      </a:lt2>
      <a:accent1>
        <a:srgbClr val="00AFD2"/>
      </a:accent1>
      <a:accent2>
        <a:srgbClr val="859EB6"/>
      </a:accent2>
      <a:accent3>
        <a:srgbClr val="8F64B7"/>
      </a:accent3>
      <a:accent4>
        <a:srgbClr val="F7B531"/>
      </a:accent4>
      <a:accent5>
        <a:srgbClr val="E44848"/>
      </a:accent5>
      <a:accent6>
        <a:srgbClr val="22C4BB"/>
      </a:accent6>
      <a:hlink>
        <a:srgbClr val="00AFD2"/>
      </a:hlink>
      <a:folHlink>
        <a:srgbClr val="002C5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5F2F-16E6-474B-9EA6-EA35CB01CBC0}">
  <sheetPr>
    <tabColor theme="4"/>
  </sheetPr>
  <dimension ref="A1:P53"/>
  <sheetViews>
    <sheetView showGridLines="0" tabSelected="1" zoomScale="85" zoomScaleNormal="85" workbookViewId="0">
      <selection activeCell="H29" sqref="H29"/>
    </sheetView>
  </sheetViews>
  <sheetFormatPr baseColWidth="10" defaultRowHeight="15"/>
  <cols>
    <col min="1" max="1" width="34" bestFit="1" customWidth="1"/>
    <col min="2" max="5" width="17.5703125" customWidth="1"/>
    <col min="6" max="7" width="13" customWidth="1"/>
    <col min="8" max="8" width="32.7109375" bestFit="1" customWidth="1"/>
    <col min="9" max="12" width="17.5703125" customWidth="1"/>
  </cols>
  <sheetData>
    <row r="1" spans="1:13" ht="15" customHeight="1">
      <c r="A1" s="182" t="s">
        <v>222</v>
      </c>
      <c r="B1" s="345" t="s">
        <v>242</v>
      </c>
      <c r="C1" s="346" t="s">
        <v>243</v>
      </c>
      <c r="D1" s="347" t="s">
        <v>257</v>
      </c>
      <c r="E1" s="347" t="s">
        <v>244</v>
      </c>
      <c r="F1" s="183"/>
      <c r="G1" s="183"/>
      <c r="H1" s="182" t="s">
        <v>221</v>
      </c>
      <c r="I1" s="345" t="s">
        <v>245</v>
      </c>
      <c r="J1" s="346" t="s">
        <v>246</v>
      </c>
      <c r="K1" s="347" t="s">
        <v>260</v>
      </c>
      <c r="L1" s="347" t="s">
        <v>249</v>
      </c>
    </row>
    <row r="2" spans="1:13" ht="15.75" customHeight="1" thickBot="1">
      <c r="A2" s="63" t="s">
        <v>115</v>
      </c>
      <c r="B2" s="345"/>
      <c r="C2" s="346"/>
      <c r="D2" s="347"/>
      <c r="E2" s="347"/>
      <c r="F2" s="184"/>
      <c r="G2" s="184"/>
      <c r="H2" s="63" t="s">
        <v>111</v>
      </c>
      <c r="I2" s="345"/>
      <c r="J2" s="346"/>
      <c r="K2" s="347"/>
      <c r="L2" s="347"/>
    </row>
    <row r="3" spans="1:13">
      <c r="A3" s="185" t="s">
        <v>0</v>
      </c>
      <c r="B3" s="186">
        <v>2118746</v>
      </c>
      <c r="C3" s="187">
        <v>2164463</v>
      </c>
      <c r="D3" s="188">
        <f>+B3-C3</f>
        <v>-45717</v>
      </c>
      <c r="E3" s="138">
        <f>+B3/C3-1</f>
        <v>-2.1121636174884939E-2</v>
      </c>
      <c r="F3" s="189"/>
      <c r="G3" s="189"/>
      <c r="H3" s="185" t="s">
        <v>317</v>
      </c>
      <c r="I3" s="186">
        <f>+B3</f>
        <v>2118746</v>
      </c>
      <c r="J3" s="187">
        <f t="shared" ref="J3:J18" si="0">+C3</f>
        <v>2164463</v>
      </c>
      <c r="K3" s="188">
        <f t="shared" ref="K3:K14" si="1">+D3</f>
        <v>-45717</v>
      </c>
      <c r="L3" s="138">
        <f t="shared" ref="L3:L14" si="2">+E3</f>
        <v>-2.1121636174884939E-2</v>
      </c>
    </row>
    <row r="4" spans="1:13" s="144" customFormat="1">
      <c r="A4" s="190" t="s">
        <v>1</v>
      </c>
      <c r="B4" s="191">
        <v>829475</v>
      </c>
      <c r="C4" s="192">
        <v>797684</v>
      </c>
      <c r="D4" s="193">
        <f t="shared" ref="D4:D14" si="3">+B4-C4</f>
        <v>31791</v>
      </c>
      <c r="E4" s="174">
        <f t="shared" ref="E4:E13" si="4">+B4/C4-1</f>
        <v>3.9854127699690656E-2</v>
      </c>
      <c r="F4" s="143"/>
      <c r="G4" s="143"/>
      <c r="H4" s="190" t="s">
        <v>1</v>
      </c>
      <c r="I4" s="191">
        <f t="shared" ref="I4:I18" si="5">+B4</f>
        <v>829475</v>
      </c>
      <c r="J4" s="192">
        <f t="shared" si="0"/>
        <v>797684</v>
      </c>
      <c r="K4" s="193">
        <f t="shared" si="1"/>
        <v>31791</v>
      </c>
      <c r="L4" s="174">
        <f t="shared" si="2"/>
        <v>3.9854127699690656E-2</v>
      </c>
      <c r="M4"/>
    </row>
    <row r="5" spans="1:13" s="142" customFormat="1">
      <c r="A5" s="194" t="s">
        <v>2</v>
      </c>
      <c r="B5" s="195">
        <v>646086</v>
      </c>
      <c r="C5" s="196">
        <v>585227.96108002437</v>
      </c>
      <c r="D5" s="197">
        <f t="shared" si="3"/>
        <v>60858.038919975632</v>
      </c>
      <c r="E5" s="141">
        <f t="shared" si="4"/>
        <v>0.10399031312116991</v>
      </c>
      <c r="F5" s="141"/>
      <c r="G5" s="141"/>
      <c r="H5" s="194" t="s">
        <v>219</v>
      </c>
      <c r="I5" s="198">
        <f t="shared" si="5"/>
        <v>646086</v>
      </c>
      <c r="J5" s="199">
        <f t="shared" si="0"/>
        <v>585227.96108002437</v>
      </c>
      <c r="K5" s="197">
        <f t="shared" si="1"/>
        <v>60858.038919975632</v>
      </c>
      <c r="L5" s="143">
        <f t="shared" si="2"/>
        <v>0.10399031312116991</v>
      </c>
      <c r="M5"/>
    </row>
    <row r="6" spans="1:13" s="142" customFormat="1">
      <c r="A6" s="194" t="s">
        <v>3</v>
      </c>
      <c r="B6" s="195">
        <v>183389</v>
      </c>
      <c r="C6" s="196">
        <v>212456.0389199756</v>
      </c>
      <c r="D6" s="197">
        <f t="shared" si="3"/>
        <v>-29067.038919975603</v>
      </c>
      <c r="E6" s="141">
        <f t="shared" si="4"/>
        <v>-0.13681436907013078</v>
      </c>
      <c r="F6" s="141"/>
      <c r="G6" s="141"/>
      <c r="H6" s="194" t="s">
        <v>220</v>
      </c>
      <c r="I6" s="198">
        <f t="shared" si="5"/>
        <v>183389</v>
      </c>
      <c r="J6" s="199">
        <f t="shared" si="0"/>
        <v>212456.0389199756</v>
      </c>
      <c r="K6" s="197">
        <f t="shared" si="1"/>
        <v>-29067.038919975603</v>
      </c>
      <c r="L6" s="143">
        <f t="shared" si="2"/>
        <v>-0.13681436907013078</v>
      </c>
      <c r="M6"/>
    </row>
    <row r="7" spans="1:13" s="144" customFormat="1">
      <c r="A7" s="190" t="s">
        <v>230</v>
      </c>
      <c r="B7" s="191">
        <v>1224300</v>
      </c>
      <c r="C7" s="192">
        <v>1326900</v>
      </c>
      <c r="D7" s="193">
        <f t="shared" si="3"/>
        <v>-102600</v>
      </c>
      <c r="E7" s="174">
        <f t="shared" si="4"/>
        <v>-7.7323083879719645E-2</v>
      </c>
      <c r="F7" s="143"/>
      <c r="G7" s="143"/>
      <c r="H7" s="190" t="s">
        <v>8</v>
      </c>
      <c r="I7" s="191">
        <f t="shared" si="5"/>
        <v>1224300</v>
      </c>
      <c r="J7" s="192">
        <f t="shared" si="0"/>
        <v>1326900</v>
      </c>
      <c r="K7" s="193">
        <f t="shared" si="1"/>
        <v>-102600</v>
      </c>
      <c r="L7" s="174">
        <f t="shared" si="2"/>
        <v>-7.7323083879719645E-2</v>
      </c>
      <c r="M7"/>
    </row>
    <row r="8" spans="1:13" s="144" customFormat="1">
      <c r="A8" s="190" t="s">
        <v>236</v>
      </c>
      <c r="B8" s="191">
        <v>116340</v>
      </c>
      <c r="C8" s="192">
        <v>113381</v>
      </c>
      <c r="D8" s="193">
        <f t="shared" si="3"/>
        <v>2959</v>
      </c>
      <c r="E8" s="174">
        <f t="shared" si="4"/>
        <v>2.6097847081962611E-2</v>
      </c>
      <c r="F8" s="143"/>
      <c r="G8" s="143"/>
      <c r="H8" s="190" t="s">
        <v>237</v>
      </c>
      <c r="I8" s="191">
        <f t="shared" si="5"/>
        <v>116340</v>
      </c>
      <c r="J8" s="192">
        <f t="shared" si="0"/>
        <v>113381</v>
      </c>
      <c r="K8" s="193">
        <f t="shared" si="1"/>
        <v>2959</v>
      </c>
      <c r="L8" s="174">
        <f t="shared" si="2"/>
        <v>2.6097847081962611E-2</v>
      </c>
      <c r="M8"/>
    </row>
    <row r="9" spans="1:13" s="146" customFormat="1">
      <c r="A9" s="190" t="s">
        <v>238</v>
      </c>
      <c r="B9" s="191">
        <v>-51369</v>
      </c>
      <c r="C9" s="192">
        <v>-73502</v>
      </c>
      <c r="D9" s="193">
        <f t="shared" si="3"/>
        <v>22133</v>
      </c>
      <c r="E9" s="145" t="s">
        <v>235</v>
      </c>
      <c r="F9" s="145"/>
      <c r="G9" s="145"/>
      <c r="H9" s="190" t="s">
        <v>9</v>
      </c>
      <c r="I9" s="191">
        <f t="shared" si="5"/>
        <v>-51369</v>
      </c>
      <c r="J9" s="192">
        <f t="shared" si="0"/>
        <v>-73502</v>
      </c>
      <c r="K9" s="193">
        <f t="shared" si="1"/>
        <v>22133</v>
      </c>
      <c r="L9" s="145" t="str">
        <f t="shared" si="2"/>
        <v>n.a.</v>
      </c>
      <c r="M9"/>
    </row>
    <row r="10" spans="1:13">
      <c r="A10" s="185" t="s">
        <v>5</v>
      </c>
      <c r="B10" s="186">
        <v>657186</v>
      </c>
      <c r="C10" s="187">
        <v>628899</v>
      </c>
      <c r="D10" s="188">
        <f t="shared" si="3"/>
        <v>28287</v>
      </c>
      <c r="E10" s="138">
        <f t="shared" si="4"/>
        <v>4.4978605467650645E-2</v>
      </c>
      <c r="F10" s="55"/>
      <c r="G10" s="55"/>
      <c r="H10" s="185" t="s">
        <v>5</v>
      </c>
      <c r="I10" s="186">
        <f t="shared" si="5"/>
        <v>657186</v>
      </c>
      <c r="J10" s="187">
        <f t="shared" si="0"/>
        <v>628899</v>
      </c>
      <c r="K10" s="188">
        <f t="shared" si="1"/>
        <v>28287</v>
      </c>
      <c r="L10" s="138">
        <f t="shared" si="2"/>
        <v>4.4978605467650645E-2</v>
      </c>
    </row>
    <row r="11" spans="1:13" s="144" customFormat="1">
      <c r="A11" s="190" t="s">
        <v>1</v>
      </c>
      <c r="B11" s="191">
        <v>425031</v>
      </c>
      <c r="C11" s="192">
        <v>402420</v>
      </c>
      <c r="D11" s="193">
        <f t="shared" si="3"/>
        <v>22611</v>
      </c>
      <c r="E11" s="174">
        <f t="shared" si="4"/>
        <v>5.6187565230356284E-2</v>
      </c>
      <c r="F11" s="143"/>
      <c r="G11" s="143"/>
      <c r="H11" s="190" t="s">
        <v>7</v>
      </c>
      <c r="I11" s="191">
        <f t="shared" si="5"/>
        <v>425031</v>
      </c>
      <c r="J11" s="192">
        <f t="shared" si="0"/>
        <v>402420</v>
      </c>
      <c r="K11" s="193">
        <f t="shared" si="1"/>
        <v>22611</v>
      </c>
      <c r="L11" s="174">
        <f t="shared" si="2"/>
        <v>5.6187565230356284E-2</v>
      </c>
      <c r="M11"/>
    </row>
    <row r="12" spans="1:13" s="144" customFormat="1">
      <c r="A12" s="190" t="s">
        <v>230</v>
      </c>
      <c r="B12" s="191">
        <v>195296</v>
      </c>
      <c r="C12" s="192">
        <v>198007</v>
      </c>
      <c r="D12" s="193">
        <f t="shared" si="3"/>
        <v>-2711</v>
      </c>
      <c r="E12" s="174">
        <f t="shared" si="4"/>
        <v>-1.3691435151282572E-2</v>
      </c>
      <c r="F12" s="143"/>
      <c r="G12" s="143"/>
      <c r="H12" s="190" t="s">
        <v>8</v>
      </c>
      <c r="I12" s="191">
        <f t="shared" si="5"/>
        <v>195296</v>
      </c>
      <c r="J12" s="192">
        <f t="shared" si="0"/>
        <v>198007</v>
      </c>
      <c r="K12" s="193">
        <f t="shared" si="1"/>
        <v>-2711</v>
      </c>
      <c r="L12" s="174">
        <f t="shared" si="2"/>
        <v>-1.3691435151282572E-2</v>
      </c>
      <c r="M12"/>
    </row>
    <row r="13" spans="1:13" s="144" customFormat="1">
      <c r="A13" s="190" t="s">
        <v>236</v>
      </c>
      <c r="B13" s="191">
        <v>23705</v>
      </c>
      <c r="C13" s="192">
        <v>22926</v>
      </c>
      <c r="D13" s="193">
        <f t="shared" si="3"/>
        <v>779</v>
      </c>
      <c r="E13" s="174">
        <f t="shared" si="4"/>
        <v>3.3978888598098278E-2</v>
      </c>
      <c r="F13" s="143"/>
      <c r="G13" s="143"/>
      <c r="H13" s="190" t="s">
        <v>237</v>
      </c>
      <c r="I13" s="191">
        <f t="shared" si="5"/>
        <v>23705</v>
      </c>
      <c r="J13" s="192">
        <f t="shared" si="0"/>
        <v>22926</v>
      </c>
      <c r="K13" s="193">
        <f t="shared" si="1"/>
        <v>779</v>
      </c>
      <c r="L13" s="174">
        <f t="shared" si="2"/>
        <v>3.3978888598098278E-2</v>
      </c>
      <c r="M13"/>
    </row>
    <row r="14" spans="1:13" s="146" customFormat="1">
      <c r="A14" s="190" t="s">
        <v>238</v>
      </c>
      <c r="B14" s="191">
        <v>13154</v>
      </c>
      <c r="C14" s="192">
        <v>5546</v>
      </c>
      <c r="D14" s="193">
        <f t="shared" si="3"/>
        <v>7608</v>
      </c>
      <c r="E14" s="175" t="s">
        <v>235</v>
      </c>
      <c r="F14" s="145"/>
      <c r="G14" s="145"/>
      <c r="H14" s="190" t="s">
        <v>9</v>
      </c>
      <c r="I14" s="191">
        <f t="shared" si="5"/>
        <v>13154</v>
      </c>
      <c r="J14" s="192">
        <f t="shared" si="0"/>
        <v>5546</v>
      </c>
      <c r="K14" s="193">
        <f t="shared" si="1"/>
        <v>7608</v>
      </c>
      <c r="L14" s="175" t="str">
        <f t="shared" si="2"/>
        <v>n.a.</v>
      </c>
      <c r="M14"/>
    </row>
    <row r="15" spans="1:13">
      <c r="A15" s="185" t="s">
        <v>6</v>
      </c>
      <c r="B15" s="139">
        <v>0.31017686877048972</v>
      </c>
      <c r="C15" s="140">
        <v>0.29055659533103589</v>
      </c>
      <c r="D15" s="272"/>
      <c r="E15" s="201"/>
      <c r="F15" s="55"/>
      <c r="G15" s="55"/>
      <c r="H15" s="185" t="s">
        <v>10</v>
      </c>
      <c r="I15" s="139">
        <f t="shared" si="5"/>
        <v>0.31017686877048972</v>
      </c>
      <c r="J15" s="140">
        <f t="shared" si="0"/>
        <v>0.29055659533103589</v>
      </c>
      <c r="K15" s="138"/>
      <c r="L15" s="138"/>
    </row>
    <row r="16" spans="1:13" s="144" customFormat="1">
      <c r="A16" s="200" t="s">
        <v>258</v>
      </c>
      <c r="B16" s="147">
        <v>0.65785514621892438</v>
      </c>
      <c r="C16" s="148">
        <v>0.6876294824624295</v>
      </c>
      <c r="D16" s="202"/>
      <c r="E16" s="143"/>
      <c r="F16" s="143"/>
      <c r="G16" s="143"/>
      <c r="H16" s="200" t="s">
        <v>258</v>
      </c>
      <c r="I16" s="147">
        <f t="shared" si="5"/>
        <v>0.65785514621892438</v>
      </c>
      <c r="J16" s="148">
        <f t="shared" si="0"/>
        <v>0.6876294824624295</v>
      </c>
      <c r="K16" s="202"/>
      <c r="L16" s="143"/>
      <c r="M16"/>
    </row>
    <row r="17" spans="1:16" s="144" customFormat="1">
      <c r="A17" s="200" t="s">
        <v>4</v>
      </c>
      <c r="B17" s="147">
        <v>0.15951645838438291</v>
      </c>
      <c r="C17" s="148">
        <v>0.14922526188861254</v>
      </c>
      <c r="D17" s="202"/>
      <c r="E17" s="143"/>
      <c r="F17" s="143"/>
      <c r="G17" s="143"/>
      <c r="H17" s="200" t="s">
        <v>4</v>
      </c>
      <c r="I17" s="147">
        <f t="shared" si="5"/>
        <v>0.15951645838438291</v>
      </c>
      <c r="J17" s="148">
        <f t="shared" si="0"/>
        <v>0.14922526188861254</v>
      </c>
      <c r="K17" s="202"/>
      <c r="L17" s="143"/>
      <c r="M17"/>
    </row>
    <row r="18" spans="1:16" s="144" customFormat="1">
      <c r="A18" s="200" t="s">
        <v>236</v>
      </c>
      <c r="B18" s="147">
        <v>0.20375623173457108</v>
      </c>
      <c r="C18" s="148">
        <v>0.20220319101083956</v>
      </c>
      <c r="D18" s="202"/>
      <c r="E18" s="143"/>
      <c r="F18" s="143"/>
      <c r="G18" s="143"/>
      <c r="H18" s="200" t="s">
        <v>237</v>
      </c>
      <c r="I18" s="147">
        <f t="shared" si="5"/>
        <v>0.20375623173457108</v>
      </c>
      <c r="J18" s="148">
        <f t="shared" si="0"/>
        <v>0.20220319101083956</v>
      </c>
      <c r="K18" s="202"/>
      <c r="L18" s="143"/>
      <c r="M18"/>
    </row>
    <row r="19" spans="1:16" s="144" customFormat="1">
      <c r="B19" s="147"/>
      <c r="C19" s="148"/>
      <c r="D19" s="202"/>
      <c r="E19" s="143"/>
      <c r="F19" s="143"/>
      <c r="G19" s="143"/>
      <c r="H19" s="200"/>
      <c r="I19" s="147"/>
      <c r="J19" s="148"/>
      <c r="K19" s="202"/>
      <c r="L19" s="143"/>
      <c r="M19"/>
    </row>
    <row r="20" spans="1:16" s="128" customFormat="1">
      <c r="A20" s="203" t="s">
        <v>323</v>
      </c>
      <c r="B20" s="61"/>
      <c r="H20" s="204" t="s">
        <v>324</v>
      </c>
      <c r="M20"/>
    </row>
    <row r="21" spans="1:16" s="128" customFormat="1">
      <c r="A21" s="204" t="s">
        <v>259</v>
      </c>
      <c r="B21" s="205"/>
      <c r="C21" s="205"/>
      <c r="D21" s="205"/>
      <c r="E21" s="205"/>
      <c r="F21" s="205"/>
      <c r="G21" s="205"/>
      <c r="H21" s="204" t="s">
        <v>325</v>
      </c>
      <c r="M21"/>
    </row>
    <row r="22" spans="1:16">
      <c r="A22" s="204"/>
      <c r="B22" s="66"/>
      <c r="C22" s="66"/>
      <c r="D22" s="66"/>
      <c r="E22" s="66"/>
      <c r="F22" s="66"/>
      <c r="G22" s="66"/>
      <c r="H22" s="204"/>
    </row>
    <row r="24" spans="1:16" s="75" customFormat="1" ht="15" customHeight="1">
      <c r="A24" s="150" t="s">
        <v>114</v>
      </c>
      <c r="B24" s="345" t="s">
        <v>242</v>
      </c>
      <c r="C24" s="346" t="s">
        <v>243</v>
      </c>
      <c r="D24" s="347" t="s">
        <v>257</v>
      </c>
      <c r="E24" s="347" t="s">
        <v>244</v>
      </c>
      <c r="F24"/>
      <c r="G24" s="149"/>
      <c r="H24" s="150" t="s">
        <v>49</v>
      </c>
      <c r="I24" s="345" t="s">
        <v>245</v>
      </c>
      <c r="J24" s="346" t="s">
        <v>246</v>
      </c>
      <c r="K24" s="347" t="s">
        <v>260</v>
      </c>
      <c r="L24" s="347" t="s">
        <v>249</v>
      </c>
      <c r="M24"/>
      <c r="P24" s="151"/>
    </row>
    <row r="25" spans="1:16" ht="15.75" customHeight="1" thickBot="1">
      <c r="A25" s="63" t="s">
        <v>115</v>
      </c>
      <c r="B25" s="345"/>
      <c r="C25" s="346"/>
      <c r="D25" s="347"/>
      <c r="E25" s="347"/>
      <c r="H25" s="63" t="s">
        <v>111</v>
      </c>
      <c r="I25" s="345"/>
      <c r="J25" s="346"/>
      <c r="K25" s="347"/>
      <c r="L25" s="347"/>
      <c r="N25" s="54"/>
    </row>
    <row r="26" spans="1:16" s="210" customFormat="1">
      <c r="A26" s="65" t="s">
        <v>124</v>
      </c>
      <c r="B26" s="206">
        <v>1224300</v>
      </c>
      <c r="C26" s="207">
        <v>1326900</v>
      </c>
      <c r="D26" s="208">
        <f>+B26-C26</f>
        <v>-102600</v>
      </c>
      <c r="E26" s="209">
        <f t="shared" ref="E26" si="6">+B26/C26-1</f>
        <v>-7.7323083879719645E-2</v>
      </c>
      <c r="F26"/>
      <c r="H26" s="65" t="s">
        <v>125</v>
      </c>
      <c r="I26" s="206">
        <f>+B26</f>
        <v>1224300</v>
      </c>
      <c r="J26" s="207">
        <f t="shared" ref="J26:J38" si="7">+C26</f>
        <v>1326900</v>
      </c>
      <c r="K26" s="208">
        <f t="shared" ref="K26:K37" si="8">+D26</f>
        <v>-102600</v>
      </c>
      <c r="L26" s="209">
        <f t="shared" ref="L26:L37" si="9">+E26</f>
        <v>-7.7323083879719645E-2</v>
      </c>
      <c r="M26"/>
      <c r="N26" s="54"/>
    </row>
    <row r="27" spans="1:16">
      <c r="A27" s="297" t="s">
        <v>213</v>
      </c>
      <c r="B27" s="211">
        <v>136867.645282852</v>
      </c>
      <c r="C27" s="56">
        <v>167000</v>
      </c>
      <c r="D27" s="212">
        <f t="shared" ref="D27:D35" si="10">+B27-C27</f>
        <v>-30132.354717148002</v>
      </c>
      <c r="E27" s="59">
        <f t="shared" ref="E27:E35" si="11">+B27/C27-1</f>
        <v>-0.18043326177932939</v>
      </c>
      <c r="F27" s="302"/>
      <c r="G27" s="302"/>
      <c r="H27" s="297" t="s">
        <v>216</v>
      </c>
      <c r="I27" s="211">
        <f t="shared" ref="I27:I38" si="12">+B27</f>
        <v>136867.645282852</v>
      </c>
      <c r="J27" s="56">
        <f t="shared" si="7"/>
        <v>167000</v>
      </c>
      <c r="K27" s="212">
        <f t="shared" si="8"/>
        <v>-30132.354717148002</v>
      </c>
      <c r="L27" s="59">
        <f t="shared" si="9"/>
        <v>-0.18043326177932939</v>
      </c>
      <c r="N27" s="54"/>
    </row>
    <row r="28" spans="1:16">
      <c r="A28" s="297" t="s">
        <v>214</v>
      </c>
      <c r="B28" s="211">
        <v>47250.279150000002</v>
      </c>
      <c r="C28" s="56">
        <v>55100</v>
      </c>
      <c r="D28" s="212">
        <f t="shared" si="10"/>
        <v>-7849.7208499999979</v>
      </c>
      <c r="E28" s="59">
        <f t="shared" si="11"/>
        <v>-0.14246317332123404</v>
      </c>
      <c r="F28" s="302"/>
      <c r="G28" s="302"/>
      <c r="H28" s="297" t="s">
        <v>217</v>
      </c>
      <c r="I28" s="211">
        <f t="shared" si="12"/>
        <v>47250.279150000002</v>
      </c>
      <c r="J28" s="56">
        <f t="shared" si="7"/>
        <v>55100</v>
      </c>
      <c r="K28" s="212">
        <f t="shared" si="8"/>
        <v>-7849.7208499999979</v>
      </c>
      <c r="L28" s="59">
        <f t="shared" si="9"/>
        <v>-0.14246317332123404</v>
      </c>
      <c r="N28" s="54"/>
    </row>
    <row r="29" spans="1:16">
      <c r="A29" s="297" t="s">
        <v>215</v>
      </c>
      <c r="B29" s="211">
        <v>1040182.0755671479</v>
      </c>
      <c r="C29" s="56">
        <v>1104800</v>
      </c>
      <c r="D29" s="212">
        <f t="shared" si="10"/>
        <v>-64617.924432852073</v>
      </c>
      <c r="E29" s="59">
        <f t="shared" si="11"/>
        <v>-5.8488345793674901E-2</v>
      </c>
      <c r="F29" s="302"/>
      <c r="G29" s="302"/>
      <c r="H29" s="297" t="s">
        <v>218</v>
      </c>
      <c r="I29" s="211">
        <f t="shared" si="12"/>
        <v>1040182.0755671479</v>
      </c>
      <c r="J29" s="56">
        <f t="shared" si="7"/>
        <v>1104800</v>
      </c>
      <c r="K29" s="212">
        <f t="shared" si="8"/>
        <v>-64617.924432852073</v>
      </c>
      <c r="L29" s="59">
        <f t="shared" si="9"/>
        <v>-5.8488345793674901E-2</v>
      </c>
      <c r="N29" s="54"/>
    </row>
    <row r="30" spans="1:16" s="210" customFormat="1">
      <c r="A30" s="64" t="s">
        <v>113</v>
      </c>
      <c r="B30" s="213">
        <v>829475</v>
      </c>
      <c r="C30" s="214">
        <v>797684</v>
      </c>
      <c r="D30" s="215">
        <f t="shared" si="10"/>
        <v>31791</v>
      </c>
      <c r="E30" s="216">
        <f t="shared" si="11"/>
        <v>3.9854127699690656E-2</v>
      </c>
      <c r="F30"/>
      <c r="H30" s="64" t="s">
        <v>113</v>
      </c>
      <c r="I30" s="213">
        <f t="shared" si="12"/>
        <v>829475</v>
      </c>
      <c r="J30" s="214">
        <f t="shared" si="7"/>
        <v>797684</v>
      </c>
      <c r="K30" s="215">
        <f t="shared" si="8"/>
        <v>31791</v>
      </c>
      <c r="L30" s="216">
        <f t="shared" si="9"/>
        <v>3.9854127699690656E-2</v>
      </c>
      <c r="M30"/>
      <c r="N30" s="54"/>
    </row>
    <row r="31" spans="1:16">
      <c r="A31" s="217" t="s">
        <v>2</v>
      </c>
      <c r="B31" s="198">
        <v>646086</v>
      </c>
      <c r="C31" s="218">
        <v>585227.96108002437</v>
      </c>
      <c r="D31" s="219">
        <f t="shared" si="10"/>
        <v>60858.038919975632</v>
      </c>
      <c r="E31" s="59">
        <f t="shared" si="11"/>
        <v>0.10399031312116991</v>
      </c>
      <c r="H31" s="217" t="s">
        <v>120</v>
      </c>
      <c r="I31" s="198">
        <f t="shared" si="12"/>
        <v>646086</v>
      </c>
      <c r="J31" s="218">
        <f t="shared" si="7"/>
        <v>585227.96108002437</v>
      </c>
      <c r="K31" s="219">
        <f t="shared" si="8"/>
        <v>60858.038919975632</v>
      </c>
      <c r="L31" s="59">
        <f t="shared" si="9"/>
        <v>0.10399031312116991</v>
      </c>
      <c r="N31" s="54"/>
    </row>
    <row r="32" spans="1:16">
      <c r="A32" s="220" t="s">
        <v>116</v>
      </c>
      <c r="B32" s="198">
        <v>183389</v>
      </c>
      <c r="C32" s="57">
        <v>212456.0389199756</v>
      </c>
      <c r="D32" s="219">
        <f t="shared" si="10"/>
        <v>-29067.038919975603</v>
      </c>
      <c r="E32" s="59">
        <f t="shared" si="11"/>
        <v>-0.13681436907013078</v>
      </c>
      <c r="H32" s="220" t="s">
        <v>121</v>
      </c>
      <c r="I32" s="198">
        <f t="shared" si="12"/>
        <v>183389</v>
      </c>
      <c r="J32" s="57">
        <f t="shared" si="7"/>
        <v>212456.0389199756</v>
      </c>
      <c r="K32" s="219">
        <f t="shared" si="8"/>
        <v>-29067.038919975603</v>
      </c>
      <c r="L32" s="59">
        <f t="shared" si="9"/>
        <v>-0.13681436907013078</v>
      </c>
      <c r="N32" s="54"/>
    </row>
    <row r="33" spans="1:16" s="210" customFormat="1">
      <c r="A33" s="221" t="s">
        <v>239</v>
      </c>
      <c r="B33" s="289">
        <v>116340</v>
      </c>
      <c r="C33" s="290">
        <v>113381</v>
      </c>
      <c r="D33" s="291">
        <f t="shared" si="10"/>
        <v>2959</v>
      </c>
      <c r="E33" s="225">
        <f t="shared" si="11"/>
        <v>2.6097847081962611E-2</v>
      </c>
      <c r="F33"/>
      <c r="H33" s="221" t="s">
        <v>240</v>
      </c>
      <c r="I33" s="222">
        <f t="shared" si="12"/>
        <v>116340</v>
      </c>
      <c r="J33" s="223">
        <f t="shared" si="7"/>
        <v>113381</v>
      </c>
      <c r="K33" s="224">
        <f t="shared" si="8"/>
        <v>2959</v>
      </c>
      <c r="L33" s="225">
        <f t="shared" si="9"/>
        <v>2.6097847081962611E-2</v>
      </c>
      <c r="M33"/>
      <c r="N33" s="54"/>
    </row>
    <row r="34" spans="1:16">
      <c r="A34" s="226" t="s">
        <v>117</v>
      </c>
      <c r="B34" s="198">
        <v>-51369</v>
      </c>
      <c r="C34" s="57">
        <v>-73502</v>
      </c>
      <c r="D34" s="219">
        <f t="shared" si="10"/>
        <v>22133</v>
      </c>
      <c r="E34" s="332" t="s">
        <v>235</v>
      </c>
      <c r="H34" s="226" t="s">
        <v>126</v>
      </c>
      <c r="I34" s="198">
        <f t="shared" si="12"/>
        <v>-51369</v>
      </c>
      <c r="J34" s="57">
        <f t="shared" si="7"/>
        <v>-73502</v>
      </c>
      <c r="K34" s="219">
        <f t="shared" si="8"/>
        <v>22133</v>
      </c>
      <c r="L34" s="332" t="str">
        <f t="shared" si="9"/>
        <v>n.a.</v>
      </c>
      <c r="N34" s="227"/>
    </row>
    <row r="35" spans="1:16" s="210" customFormat="1">
      <c r="A35" s="74" t="s">
        <v>114</v>
      </c>
      <c r="B35" s="228">
        <v>2118746</v>
      </c>
      <c r="C35" s="70">
        <v>2164463</v>
      </c>
      <c r="D35" s="229">
        <f t="shared" si="10"/>
        <v>-45717</v>
      </c>
      <c r="E35" s="230">
        <f t="shared" si="11"/>
        <v>-2.1121636174884939E-2</v>
      </c>
      <c r="F35"/>
      <c r="H35" s="74" t="s">
        <v>49</v>
      </c>
      <c r="I35" s="228">
        <f t="shared" si="12"/>
        <v>2118746</v>
      </c>
      <c r="J35" s="70">
        <f t="shared" si="7"/>
        <v>2164463</v>
      </c>
      <c r="K35" s="229">
        <f t="shared" si="8"/>
        <v>-45717</v>
      </c>
      <c r="L35" s="230">
        <f t="shared" si="9"/>
        <v>-2.1121636174884939E-2</v>
      </c>
      <c r="M35"/>
      <c r="N35" s="54"/>
    </row>
    <row r="36" spans="1:16">
      <c r="A36" s="58"/>
      <c r="B36" s="231"/>
      <c r="C36" s="58"/>
      <c r="D36" s="232"/>
      <c r="E36" s="60"/>
      <c r="H36" s="58"/>
      <c r="I36" s="231"/>
      <c r="J36" s="58"/>
      <c r="K36" s="232"/>
      <c r="L36" s="60"/>
      <c r="N36" s="54"/>
    </row>
    <row r="37" spans="1:16" s="335" customFormat="1">
      <c r="A37" s="304" t="s">
        <v>118</v>
      </c>
      <c r="B37" s="303">
        <v>1569633.9638497755</v>
      </c>
      <c r="C37" s="304">
        <v>1679251.6715600751</v>
      </c>
      <c r="D37" s="333">
        <f>+B37-C37</f>
        <v>-109617.70771029964</v>
      </c>
      <c r="E37" s="334">
        <f t="shared" ref="E37" si="13">+B37/C37-1</f>
        <v>-6.5277712427977863E-2</v>
      </c>
      <c r="H37" s="304" t="s">
        <v>122</v>
      </c>
      <c r="I37" s="303">
        <f t="shared" si="12"/>
        <v>1569633.9638497755</v>
      </c>
      <c r="J37" s="304">
        <f t="shared" si="7"/>
        <v>1679251.6715600751</v>
      </c>
      <c r="K37" s="333">
        <f t="shared" si="8"/>
        <v>-109617.70771029964</v>
      </c>
      <c r="L37" s="334">
        <f t="shared" si="9"/>
        <v>-6.5277712427977863E-2</v>
      </c>
      <c r="N37" s="336"/>
    </row>
    <row r="38" spans="1:16" s="335" customFormat="1">
      <c r="A38" s="337" t="s">
        <v>119</v>
      </c>
      <c r="B38" s="233">
        <v>0.74083158804772986</v>
      </c>
      <c r="C38" s="234">
        <v>0.77582831009819764</v>
      </c>
      <c r="D38" s="338"/>
      <c r="E38" s="235"/>
      <c r="H38" s="337" t="s">
        <v>123</v>
      </c>
      <c r="I38" s="233">
        <f t="shared" si="12"/>
        <v>0.74083158804772986</v>
      </c>
      <c r="J38" s="234">
        <f t="shared" si="7"/>
        <v>0.77582831009819764</v>
      </c>
      <c r="K38" s="338"/>
      <c r="L38" s="235"/>
      <c r="N38" s="336"/>
    </row>
    <row r="39" spans="1:16">
      <c r="A39" s="203" t="s">
        <v>323</v>
      </c>
      <c r="B39" s="61"/>
      <c r="C39" s="128"/>
      <c r="D39" s="128"/>
      <c r="E39" s="128"/>
      <c r="F39" s="128"/>
      <c r="G39" s="128"/>
      <c r="H39" s="204" t="s">
        <v>324</v>
      </c>
      <c r="I39" s="236"/>
      <c r="J39" s="237"/>
      <c r="K39" s="238"/>
      <c r="L39" s="239"/>
      <c r="N39" s="54"/>
    </row>
    <row r="40" spans="1:16">
      <c r="P40" s="54"/>
    </row>
    <row r="41" spans="1:16" s="75" customFormat="1">
      <c r="A41" s="150" t="s">
        <v>5</v>
      </c>
      <c r="B41" s="345" t="s">
        <v>242</v>
      </c>
      <c r="C41" s="346" t="s">
        <v>243</v>
      </c>
      <c r="D41" s="347" t="s">
        <v>257</v>
      </c>
      <c r="E41" s="347" t="s">
        <v>244</v>
      </c>
      <c r="F41"/>
      <c r="G41" s="149"/>
      <c r="H41" s="150" t="s">
        <v>5</v>
      </c>
      <c r="I41" s="345" t="s">
        <v>245</v>
      </c>
      <c r="J41" s="346" t="s">
        <v>246</v>
      </c>
      <c r="K41" s="347" t="s">
        <v>260</v>
      </c>
      <c r="L41" s="347" t="s">
        <v>249</v>
      </c>
      <c r="M41"/>
      <c r="P41" s="151"/>
    </row>
    <row r="42" spans="1:16" ht="16.5" customHeight="1" thickBot="1">
      <c r="A42" s="63" t="s">
        <v>115</v>
      </c>
      <c r="B42" s="345"/>
      <c r="C42" s="346"/>
      <c r="D42" s="347"/>
      <c r="E42" s="347"/>
      <c r="H42" s="63" t="s">
        <v>111</v>
      </c>
      <c r="I42" s="345"/>
      <c r="J42" s="346"/>
      <c r="K42" s="347"/>
      <c r="L42" s="347"/>
      <c r="P42" s="54"/>
    </row>
    <row r="43" spans="1:16" s="210" customFormat="1" ht="15" customHeight="1">
      <c r="A43" s="62" t="s">
        <v>124</v>
      </c>
      <c r="B43" s="67">
        <v>195296</v>
      </c>
      <c r="C43" s="69">
        <v>198007</v>
      </c>
      <c r="D43" s="240">
        <f t="shared" ref="D43:D49" si="14">+B43-C43</f>
        <v>-2711</v>
      </c>
      <c r="E43" s="72">
        <f t="shared" ref="E43:E48" si="15">+B43/C43-1</f>
        <v>-1.3691435151282572E-2</v>
      </c>
      <c r="F43"/>
      <c r="H43" s="62" t="s">
        <v>125</v>
      </c>
      <c r="I43" s="67">
        <f>+B43</f>
        <v>195296</v>
      </c>
      <c r="J43" s="69">
        <f t="shared" ref="J43:J52" si="16">+C43</f>
        <v>198007</v>
      </c>
      <c r="K43" s="240">
        <f t="shared" ref="K43:K51" si="17">+D43</f>
        <v>-2711</v>
      </c>
      <c r="L43" s="72">
        <f t="shared" ref="L43:L49" si="18">+E43</f>
        <v>-1.3691435151282572E-2</v>
      </c>
      <c r="M43"/>
      <c r="P43" s="54"/>
    </row>
    <row r="44" spans="1:16">
      <c r="A44" s="292" t="s">
        <v>213</v>
      </c>
      <c r="B44" s="293">
        <v>125585.53982115199</v>
      </c>
      <c r="C44" s="294">
        <v>130300</v>
      </c>
      <c r="D44" s="295">
        <f t="shared" si="14"/>
        <v>-4714.4601788480068</v>
      </c>
      <c r="E44" s="296">
        <f t="shared" si="15"/>
        <v>-3.6181582339585572E-2</v>
      </c>
      <c r="H44" s="292" t="s">
        <v>216</v>
      </c>
      <c r="I44" s="293">
        <f t="shared" ref="I44:I52" si="19">+B44</f>
        <v>125585.53982115199</v>
      </c>
      <c r="J44" s="294">
        <f t="shared" si="16"/>
        <v>130300</v>
      </c>
      <c r="K44" s="295">
        <f t="shared" si="17"/>
        <v>-4714.4601788480068</v>
      </c>
      <c r="L44" s="296">
        <f t="shared" si="18"/>
        <v>-3.6181582339585572E-2</v>
      </c>
      <c r="P44" s="54"/>
    </row>
    <row r="45" spans="1:16">
      <c r="A45" s="297" t="s">
        <v>214</v>
      </c>
      <c r="B45" s="298">
        <v>18683.9264</v>
      </c>
      <c r="C45" s="299">
        <v>20600</v>
      </c>
      <c r="D45" s="300">
        <f t="shared" si="14"/>
        <v>-1916.0735999999997</v>
      </c>
      <c r="E45" s="301">
        <f t="shared" si="15"/>
        <v>-9.3013281553398053E-2</v>
      </c>
      <c r="H45" s="297" t="s">
        <v>217</v>
      </c>
      <c r="I45" s="298">
        <f t="shared" si="19"/>
        <v>18683.9264</v>
      </c>
      <c r="J45" s="299">
        <f t="shared" si="16"/>
        <v>20600</v>
      </c>
      <c r="K45" s="300">
        <f t="shared" si="17"/>
        <v>-1916.0735999999997</v>
      </c>
      <c r="L45" s="301">
        <f t="shared" si="18"/>
        <v>-9.3013281553398053E-2</v>
      </c>
    </row>
    <row r="46" spans="1:16">
      <c r="A46" s="297" t="s">
        <v>215</v>
      </c>
      <c r="B46" s="68">
        <v>51026.53377884801</v>
      </c>
      <c r="C46" s="57">
        <v>47107</v>
      </c>
      <c r="D46" s="219">
        <f t="shared" si="14"/>
        <v>3919.5337788480101</v>
      </c>
      <c r="E46" s="241">
        <f t="shared" si="15"/>
        <v>8.3204911772093437E-2</v>
      </c>
      <c r="H46" s="297" t="s">
        <v>218</v>
      </c>
      <c r="I46" s="68">
        <f t="shared" si="19"/>
        <v>51026.53377884801</v>
      </c>
      <c r="J46" s="57">
        <f t="shared" si="16"/>
        <v>47107</v>
      </c>
      <c r="K46" s="219">
        <f t="shared" si="17"/>
        <v>3919.5337788480101</v>
      </c>
      <c r="L46" s="241">
        <f t="shared" si="18"/>
        <v>8.3204911772093437E-2</v>
      </c>
    </row>
    <row r="47" spans="1:16" s="210" customFormat="1">
      <c r="A47" s="221" t="s">
        <v>113</v>
      </c>
      <c r="B47" s="242">
        <v>425031</v>
      </c>
      <c r="C47" s="243">
        <v>402420</v>
      </c>
      <c r="D47" s="244">
        <f t="shared" si="14"/>
        <v>22611</v>
      </c>
      <c r="E47" s="245">
        <f t="shared" si="15"/>
        <v>5.6187565230356284E-2</v>
      </c>
      <c r="F47"/>
      <c r="H47" s="221" t="s">
        <v>112</v>
      </c>
      <c r="I47" s="242">
        <f t="shared" si="19"/>
        <v>425031</v>
      </c>
      <c r="J47" s="243">
        <f t="shared" si="16"/>
        <v>402420</v>
      </c>
      <c r="K47" s="244">
        <f t="shared" si="17"/>
        <v>22611</v>
      </c>
      <c r="L47" s="245">
        <f t="shared" si="18"/>
        <v>5.6187565230356284E-2</v>
      </c>
      <c r="M47"/>
    </row>
    <row r="48" spans="1:16" s="210" customFormat="1">
      <c r="A48" s="221" t="s">
        <v>239</v>
      </c>
      <c r="B48" s="242">
        <v>23705</v>
      </c>
      <c r="C48" s="243">
        <v>22926</v>
      </c>
      <c r="D48" s="244">
        <f t="shared" si="14"/>
        <v>779</v>
      </c>
      <c r="E48" s="245">
        <f t="shared" si="15"/>
        <v>3.3978888598098278E-2</v>
      </c>
      <c r="F48"/>
      <c r="H48" s="221" t="s">
        <v>240</v>
      </c>
      <c r="I48" s="242">
        <f t="shared" si="19"/>
        <v>23705</v>
      </c>
      <c r="J48" s="243">
        <f t="shared" si="16"/>
        <v>22926</v>
      </c>
      <c r="K48" s="244">
        <f t="shared" si="17"/>
        <v>779</v>
      </c>
      <c r="L48" s="245">
        <f t="shared" si="18"/>
        <v>3.3978888598098278E-2</v>
      </c>
      <c r="M48"/>
    </row>
    <row r="49" spans="1:12" s="335" customFormat="1">
      <c r="A49" s="339" t="s">
        <v>117</v>
      </c>
      <c r="B49" s="340">
        <v>13154</v>
      </c>
      <c r="C49" s="341">
        <v>5546</v>
      </c>
      <c r="D49" s="342">
        <f t="shared" si="14"/>
        <v>7608</v>
      </c>
      <c r="E49" s="246" t="s">
        <v>235</v>
      </c>
      <c r="H49" s="339" t="s">
        <v>126</v>
      </c>
      <c r="I49" s="340">
        <f t="shared" si="19"/>
        <v>13154</v>
      </c>
      <c r="J49" s="341">
        <f t="shared" si="16"/>
        <v>5546</v>
      </c>
      <c r="K49" s="342">
        <f t="shared" si="17"/>
        <v>7608</v>
      </c>
      <c r="L49" s="343" t="str">
        <f t="shared" si="18"/>
        <v>n.a.</v>
      </c>
    </row>
    <row r="50" spans="1:12">
      <c r="A50" s="71"/>
      <c r="B50" s="68"/>
      <c r="C50" s="57"/>
      <c r="D50" s="219"/>
      <c r="E50" s="73"/>
      <c r="H50" s="71"/>
      <c r="I50" s="68"/>
      <c r="J50" s="57"/>
      <c r="K50" s="219"/>
      <c r="L50" s="73"/>
    </row>
    <row r="51" spans="1:12">
      <c r="A51" s="176" t="s">
        <v>61</v>
      </c>
      <c r="B51" s="177">
        <v>657186</v>
      </c>
      <c r="C51" s="178">
        <v>628899</v>
      </c>
      <c r="D51" s="247">
        <f>+B51-C51</f>
        <v>28287</v>
      </c>
      <c r="E51" s="179">
        <f>+B51/C51-1</f>
        <v>4.4978605467650645E-2</v>
      </c>
      <c r="G51" s="271"/>
      <c r="H51" s="270" t="s">
        <v>61</v>
      </c>
      <c r="I51" s="177">
        <f t="shared" si="19"/>
        <v>657186</v>
      </c>
      <c r="J51" s="178">
        <f t="shared" si="16"/>
        <v>628899</v>
      </c>
      <c r="K51" s="247">
        <f t="shared" si="17"/>
        <v>28287</v>
      </c>
      <c r="L51" s="179">
        <f>+E51</f>
        <v>4.4978605467650645E-2</v>
      </c>
    </row>
    <row r="52" spans="1:12">
      <c r="A52" s="180" t="s">
        <v>128</v>
      </c>
      <c r="B52" s="248">
        <f>+B51/B35</f>
        <v>0.31017686877048972</v>
      </c>
      <c r="C52" s="249">
        <f>+C51/C35</f>
        <v>0.29055659533103589</v>
      </c>
      <c r="D52" s="250"/>
      <c r="E52" s="250"/>
      <c r="H52" s="180" t="s">
        <v>127</v>
      </c>
      <c r="I52" s="248">
        <f t="shared" si="19"/>
        <v>0.31017686877048972</v>
      </c>
      <c r="J52" s="249">
        <f t="shared" si="16"/>
        <v>0.29055659533103589</v>
      </c>
      <c r="K52" s="250"/>
      <c r="L52" s="250"/>
    </row>
    <row r="53" spans="1:12">
      <c r="A53" s="203" t="s">
        <v>323</v>
      </c>
      <c r="B53" s="61"/>
      <c r="C53" s="128"/>
      <c r="D53" s="128"/>
      <c r="E53" s="128"/>
      <c r="F53" s="128"/>
      <c r="G53" s="128"/>
      <c r="H53" s="204" t="s">
        <v>324</v>
      </c>
    </row>
  </sheetData>
  <mergeCells count="24">
    <mergeCell ref="B1:B2"/>
    <mergeCell ref="C1:C2"/>
    <mergeCell ref="D1:D2"/>
    <mergeCell ref="E1:E2"/>
    <mergeCell ref="B41:B42"/>
    <mergeCell ref="C41:C42"/>
    <mergeCell ref="D41:D42"/>
    <mergeCell ref="E41:E42"/>
    <mergeCell ref="B24:B25"/>
    <mergeCell ref="C24:C25"/>
    <mergeCell ref="D24:D25"/>
    <mergeCell ref="E24:E25"/>
    <mergeCell ref="I41:I42"/>
    <mergeCell ref="J41:J42"/>
    <mergeCell ref="K41:K42"/>
    <mergeCell ref="L41:L42"/>
    <mergeCell ref="I1:I2"/>
    <mergeCell ref="J1:J2"/>
    <mergeCell ref="K1:K2"/>
    <mergeCell ref="L1:L2"/>
    <mergeCell ref="I24:I25"/>
    <mergeCell ref="J24:J25"/>
    <mergeCell ref="K24:K25"/>
    <mergeCell ref="L24:L25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E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74B3-FEF5-4231-8BC0-BA41803DAD26}">
  <sheetPr>
    <tabColor theme="1"/>
  </sheetPr>
  <dimension ref="A1:P57"/>
  <sheetViews>
    <sheetView showGridLines="0" zoomScale="70" zoomScaleNormal="70" workbookViewId="0"/>
  </sheetViews>
  <sheetFormatPr baseColWidth="10" defaultColWidth="10.85546875" defaultRowHeight="14.25"/>
  <cols>
    <col min="1" max="1" width="47.42578125" style="5" customWidth="1"/>
    <col min="2" max="2" width="2" style="5" customWidth="1"/>
    <col min="3" max="3" width="15.28515625" style="5" customWidth="1"/>
    <col min="4" max="4" width="2" style="5" customWidth="1"/>
    <col min="5" max="5" width="17.7109375" style="5" customWidth="1"/>
    <col min="6" max="6" width="2" style="5" customWidth="1"/>
    <col min="7" max="7" width="15.28515625" style="5" customWidth="1"/>
    <col min="8" max="8" width="8.140625" style="5" customWidth="1"/>
    <col min="9" max="9" width="47.42578125" style="5" customWidth="1"/>
    <col min="10" max="10" width="2" style="5" customWidth="1"/>
    <col min="11" max="11" width="15.28515625" style="5" customWidth="1"/>
    <col min="12" max="12" width="2" style="251" customWidth="1"/>
    <col min="13" max="13" width="15.28515625" style="5" customWidth="1"/>
    <col min="14" max="14" width="2" style="251" customWidth="1"/>
    <col min="15" max="15" width="15.28515625" style="5" customWidth="1"/>
    <col min="16" max="16" width="7.5703125" style="5" customWidth="1"/>
    <col min="17" max="16384" width="10.85546875" style="5"/>
  </cols>
  <sheetData>
    <row r="1" spans="1:16" ht="20.25">
      <c r="A1" s="2" t="s">
        <v>241</v>
      </c>
    </row>
    <row r="2" spans="1:16" ht="18" customHeight="1"/>
    <row r="3" spans="1:16" ht="24.75" customHeight="1">
      <c r="A3" s="305" t="s">
        <v>11</v>
      </c>
      <c r="B3" s="350" t="s">
        <v>314</v>
      </c>
      <c r="C3" s="350"/>
      <c r="D3" s="348" t="s">
        <v>315</v>
      </c>
      <c r="E3" s="348"/>
      <c r="F3" s="349" t="s">
        <v>248</v>
      </c>
      <c r="G3" s="349"/>
      <c r="H3" s="1"/>
      <c r="I3" s="305" t="s">
        <v>12</v>
      </c>
      <c r="J3" s="350" t="str">
        <f>+B3</f>
        <v>Jun. 
2024</v>
      </c>
      <c r="K3" s="350"/>
      <c r="L3" s="348" t="str">
        <f>+D3</f>
        <v>Dic.
2024</v>
      </c>
      <c r="M3" s="348"/>
      <c r="N3" s="349" t="str">
        <f>+F3</f>
        <v>Var.
24/23</v>
      </c>
      <c r="O3" s="349"/>
    </row>
    <row r="4" spans="1:16" ht="24.75" customHeight="1" thickBot="1">
      <c r="A4" s="306" t="s">
        <v>14</v>
      </c>
      <c r="B4" s="350"/>
      <c r="C4" s="350"/>
      <c r="D4" s="348"/>
      <c r="E4" s="348"/>
      <c r="F4" s="349"/>
      <c r="G4" s="349"/>
      <c r="H4" s="1"/>
      <c r="I4" s="306" t="s">
        <v>14</v>
      </c>
      <c r="J4" s="350"/>
      <c r="K4" s="350"/>
      <c r="L4" s="348"/>
      <c r="M4" s="348"/>
      <c r="N4" s="349"/>
      <c r="O4" s="349"/>
    </row>
    <row r="5" spans="1:16" ht="13.5" customHeight="1" thickTop="1" thickBot="1">
      <c r="A5" s="307"/>
      <c r="B5" s="308"/>
      <c r="C5" s="309"/>
      <c r="D5" s="310"/>
      <c r="E5" s="309"/>
      <c r="F5" s="310"/>
      <c r="G5" s="311"/>
      <c r="H5" s="1"/>
      <c r="I5" s="307"/>
      <c r="J5" s="312"/>
      <c r="K5" s="309"/>
      <c r="L5" s="312"/>
      <c r="M5" s="309"/>
      <c r="N5" s="312"/>
      <c r="O5" s="311"/>
    </row>
    <row r="6" spans="1:16" ht="21" customHeight="1" thickBot="1">
      <c r="A6" s="313" t="str">
        <f>'[1]BALANCE Y CR'!B6</f>
        <v>Activos no corrientes</v>
      </c>
      <c r="B6" s="314"/>
      <c r="C6" s="315">
        <v>10525378</v>
      </c>
      <c r="D6" s="316"/>
      <c r="E6" s="315">
        <v>10422363</v>
      </c>
      <c r="F6" s="317"/>
      <c r="G6" s="318">
        <v>103015</v>
      </c>
      <c r="I6" s="313" t="s">
        <v>97</v>
      </c>
      <c r="J6" s="314"/>
      <c r="K6" s="315">
        <v>1991688</v>
      </c>
      <c r="L6" s="317"/>
      <c r="M6" s="315">
        <v>1750021</v>
      </c>
      <c r="N6" s="317"/>
      <c r="O6" s="318">
        <v>241667</v>
      </c>
      <c r="P6" s="14"/>
    </row>
    <row r="7" spans="1:16" ht="21" customHeight="1">
      <c r="A7" s="9" t="str">
        <f>'[1]BALANCE Y CR'!B7</f>
        <v>Activos Intangibles</v>
      </c>
      <c r="B7" s="10"/>
      <c r="C7" s="11">
        <v>85509</v>
      </c>
      <c r="D7" s="12"/>
      <c r="E7" s="11">
        <v>86749</v>
      </c>
      <c r="F7" s="12"/>
      <c r="G7" s="13">
        <v>-1240</v>
      </c>
      <c r="H7" s="14"/>
      <c r="I7" s="9" t="s">
        <v>98</v>
      </c>
      <c r="J7" s="15"/>
      <c r="K7" s="11">
        <v>1001780</v>
      </c>
      <c r="L7" s="319"/>
      <c r="M7" s="11">
        <v>795759</v>
      </c>
      <c r="N7" s="319"/>
      <c r="O7" s="13">
        <v>206021</v>
      </c>
      <c r="P7" s="14"/>
    </row>
    <row r="8" spans="1:16" ht="21" customHeight="1" thickBot="1">
      <c r="A8" s="19" t="str">
        <f>'[1]BALANCE Y CR'!B9</f>
        <v>Proyectos concesionales</v>
      </c>
      <c r="B8" s="20"/>
      <c r="C8" s="21">
        <v>1520029</v>
      </c>
      <c r="D8" s="22"/>
      <c r="E8" s="21">
        <v>1514656</v>
      </c>
      <c r="F8" s="22"/>
      <c r="G8" s="23">
        <v>5373</v>
      </c>
      <c r="H8" s="14"/>
      <c r="I8" s="24" t="s">
        <v>99</v>
      </c>
      <c r="J8" s="25"/>
      <c r="K8" s="26">
        <v>989908</v>
      </c>
      <c r="L8" s="320"/>
      <c r="M8" s="26">
        <v>954262</v>
      </c>
      <c r="N8" s="320"/>
      <c r="O8" s="27">
        <v>35646</v>
      </c>
      <c r="P8" s="14"/>
    </row>
    <row r="9" spans="1:16" ht="21" customHeight="1" thickBot="1">
      <c r="A9" s="19" t="str">
        <f>'[1]BALANCE Y CR'!B10</f>
        <v xml:space="preserve">Inmovilizado Material </v>
      </c>
      <c r="B9" s="20"/>
      <c r="C9" s="21">
        <v>353924</v>
      </c>
      <c r="D9" s="22"/>
      <c r="E9" s="21">
        <v>356314</v>
      </c>
      <c r="F9" s="22"/>
      <c r="G9" s="23">
        <v>-2390</v>
      </c>
      <c r="H9" s="14"/>
      <c r="I9" s="313" t="s">
        <v>100</v>
      </c>
      <c r="J9" s="314"/>
      <c r="K9" s="315">
        <v>9477447</v>
      </c>
      <c r="L9" s="317"/>
      <c r="M9" s="315">
        <v>9229825</v>
      </c>
      <c r="N9" s="317"/>
      <c r="O9" s="318">
        <v>247622</v>
      </c>
      <c r="P9" s="14"/>
    </row>
    <row r="10" spans="1:16" ht="21" customHeight="1">
      <c r="A10" s="19" t="str">
        <f>'[1]BALANCE Y CR'!B11</f>
        <v>Derechos de uso sobre bienes arrendados</v>
      </c>
      <c r="B10" s="20"/>
      <c r="C10" s="21">
        <v>118967</v>
      </c>
      <c r="D10" s="22"/>
      <c r="E10" s="21">
        <v>131760</v>
      </c>
      <c r="F10" s="22"/>
      <c r="G10" s="23">
        <v>-12793</v>
      </c>
      <c r="H10" s="14"/>
      <c r="I10" s="9" t="s">
        <v>101</v>
      </c>
      <c r="J10" s="15"/>
      <c r="K10" s="11">
        <v>6935131</v>
      </c>
      <c r="L10" s="319"/>
      <c r="M10" s="11">
        <v>6783838</v>
      </c>
      <c r="N10" s="319"/>
      <c r="O10" s="13">
        <v>151293</v>
      </c>
      <c r="P10" s="14"/>
    </row>
    <row r="11" spans="1:16" ht="21" customHeight="1">
      <c r="A11" s="19" t="str">
        <f>'[1]BALANCE Y CR'!B12</f>
        <v xml:space="preserve">Activos financieros </v>
      </c>
      <c r="B11" s="20"/>
      <c r="C11" s="21">
        <v>1107731</v>
      </c>
      <c r="D11" s="22"/>
      <c r="E11" s="21">
        <v>1080690</v>
      </c>
      <c r="F11" s="22"/>
      <c r="G11" s="23">
        <v>27041</v>
      </c>
      <c r="H11" s="14"/>
      <c r="I11" s="19" t="s">
        <v>102</v>
      </c>
      <c r="J11" s="31"/>
      <c r="K11" s="21">
        <v>16397</v>
      </c>
      <c r="L11" s="321"/>
      <c r="M11" s="21">
        <v>22550</v>
      </c>
      <c r="N11" s="321"/>
      <c r="O11" s="23">
        <v>-6153</v>
      </c>
      <c r="P11" s="14"/>
    </row>
    <row r="12" spans="1:16" ht="21" customHeight="1">
      <c r="A12" s="19" t="str">
        <f>'[1]BALANCE Y CR'!B13</f>
        <v>Cuenta a cobrar por activos concesionales</v>
      </c>
      <c r="B12" s="20"/>
      <c r="C12" s="21">
        <v>7263689</v>
      </c>
      <c r="D12" s="22"/>
      <c r="E12" s="21">
        <v>7201787</v>
      </c>
      <c r="F12" s="22"/>
      <c r="G12" s="23">
        <v>61902</v>
      </c>
      <c r="H12" s="14"/>
      <c r="I12" s="19" t="s">
        <v>103</v>
      </c>
      <c r="J12" s="31"/>
      <c r="K12" s="21">
        <v>96097</v>
      </c>
      <c r="L12" s="321"/>
      <c r="M12" s="21">
        <v>117189</v>
      </c>
      <c r="N12" s="321"/>
      <c r="O12" s="23">
        <v>-21092</v>
      </c>
      <c r="P12" s="14"/>
    </row>
    <row r="13" spans="1:16" ht="21" customHeight="1">
      <c r="A13" s="19" t="str">
        <f>'[1]BALANCE Y CR'!B14</f>
        <v>Otros Activos no corrientes</v>
      </c>
      <c r="B13" s="20"/>
      <c r="C13" s="21">
        <v>67263</v>
      </c>
      <c r="D13" s="22"/>
      <c r="E13" s="21">
        <v>41369</v>
      </c>
      <c r="F13" s="22"/>
      <c r="G13" s="23">
        <v>25894</v>
      </c>
      <c r="H13" s="14"/>
      <c r="I13" s="19" t="s">
        <v>104</v>
      </c>
      <c r="J13" s="31"/>
      <c r="K13" s="21">
        <v>139873</v>
      </c>
      <c r="L13" s="321"/>
      <c r="M13" s="21">
        <v>135457</v>
      </c>
      <c r="N13" s="321"/>
      <c r="O13" s="23">
        <v>4416</v>
      </c>
      <c r="P13" s="14"/>
    </row>
    <row r="14" spans="1:16" ht="21" customHeight="1" thickBot="1">
      <c r="A14" s="24" t="str">
        <f>'[1]BALANCE Y CR'!B15</f>
        <v>Fondo de comercio</v>
      </c>
      <c r="B14" s="33"/>
      <c r="C14" s="26">
        <v>8266</v>
      </c>
      <c r="D14" s="34"/>
      <c r="E14" s="26">
        <v>9038</v>
      </c>
      <c r="F14" s="34"/>
      <c r="G14" s="27">
        <v>-772</v>
      </c>
      <c r="H14" s="14"/>
      <c r="I14" s="19" t="s">
        <v>105</v>
      </c>
      <c r="J14" s="31"/>
      <c r="K14" s="21">
        <v>2289949</v>
      </c>
      <c r="L14" s="321"/>
      <c r="M14" s="21">
        <v>2170791</v>
      </c>
      <c r="N14" s="321"/>
      <c r="O14" s="23">
        <v>119158</v>
      </c>
      <c r="P14" s="14"/>
    </row>
    <row r="15" spans="1:16" ht="21" customHeight="1" thickBot="1">
      <c r="A15" s="313" t="str">
        <f>'[1]BALANCE Y CR'!B16</f>
        <v xml:space="preserve">Activos corrientes </v>
      </c>
      <c r="B15" s="322"/>
      <c r="C15" s="315">
        <v>6630338</v>
      </c>
      <c r="D15" s="317"/>
      <c r="E15" s="315">
        <v>6886284</v>
      </c>
      <c r="F15" s="317"/>
      <c r="G15" s="318">
        <v>-255946</v>
      </c>
      <c r="H15" s="14"/>
      <c r="I15" s="313" t="s">
        <v>106</v>
      </c>
      <c r="J15" s="314"/>
      <c r="K15" s="315">
        <v>5686581</v>
      </c>
      <c r="L15" s="317"/>
      <c r="M15" s="315">
        <v>6328801</v>
      </c>
      <c r="N15" s="317"/>
      <c r="O15" s="318">
        <v>-642220</v>
      </c>
      <c r="P15" s="14"/>
    </row>
    <row r="16" spans="1:16" ht="21" customHeight="1">
      <c r="A16" s="9" t="str">
        <f>'[1]BALANCE Y CR'!B17</f>
        <v>Activos no corrientes mantenidos para la venta</v>
      </c>
      <c r="B16" s="10"/>
      <c r="C16" s="11">
        <v>1477294</v>
      </c>
      <c r="D16" s="12"/>
      <c r="E16" s="11">
        <v>1581239</v>
      </c>
      <c r="F16" s="12"/>
      <c r="G16" s="13">
        <v>-103945</v>
      </c>
      <c r="H16" s="14"/>
      <c r="I16" s="9" t="s">
        <v>107</v>
      </c>
      <c r="J16" s="15"/>
      <c r="K16" s="11">
        <v>1287590</v>
      </c>
      <c r="L16" s="319"/>
      <c r="M16" s="11">
        <v>1378509</v>
      </c>
      <c r="N16" s="319"/>
      <c r="O16" s="13">
        <v>-90919</v>
      </c>
      <c r="P16" s="14"/>
    </row>
    <row r="17" spans="1:16" ht="21" customHeight="1">
      <c r="A17" s="19" t="str">
        <f>'[1]BALANCE Y CR'!B18</f>
        <v>Existencias</v>
      </c>
      <c r="B17" s="20"/>
      <c r="C17" s="21">
        <v>188893</v>
      </c>
      <c r="D17" s="22"/>
      <c r="E17" s="21">
        <v>211366</v>
      </c>
      <c r="F17" s="22"/>
      <c r="G17" s="23">
        <v>-22473</v>
      </c>
      <c r="H17" s="14"/>
      <c r="I17" s="19" t="s">
        <v>101</v>
      </c>
      <c r="J17" s="31"/>
      <c r="K17" s="21">
        <v>1238025</v>
      </c>
      <c r="L17" s="321"/>
      <c r="M17" s="21">
        <v>1395840</v>
      </c>
      <c r="N17" s="321"/>
      <c r="O17" s="23">
        <v>-157815</v>
      </c>
      <c r="P17" s="14"/>
    </row>
    <row r="18" spans="1:16" ht="21" customHeight="1">
      <c r="A18" s="19" t="str">
        <f>'[1]BALANCE Y CR'!B19</f>
        <v>Cuenta a cobrar por activos concesionales</v>
      </c>
      <c r="B18" s="20"/>
      <c r="C18" s="21">
        <v>1006461</v>
      </c>
      <c r="D18" s="22"/>
      <c r="E18" s="21">
        <v>1077099</v>
      </c>
      <c r="F18" s="22"/>
      <c r="G18" s="23">
        <v>-70638</v>
      </c>
      <c r="H18" s="14"/>
      <c r="I18" s="19" t="s">
        <v>102</v>
      </c>
      <c r="J18" s="31"/>
      <c r="K18" s="21">
        <v>4418</v>
      </c>
      <c r="L18" s="321"/>
      <c r="M18" s="21">
        <v>29995</v>
      </c>
      <c r="N18" s="321"/>
      <c r="O18" s="23">
        <v>-25577</v>
      </c>
      <c r="P18" s="14"/>
    </row>
    <row r="19" spans="1:16" ht="21" customHeight="1">
      <c r="A19" s="19" t="str">
        <f>'[1]BALANCE Y CR'!B20</f>
        <v>Deudores</v>
      </c>
      <c r="B19" s="20"/>
      <c r="C19" s="21">
        <v>2421019</v>
      </c>
      <c r="D19" s="22"/>
      <c r="E19" s="21">
        <v>2221921</v>
      </c>
      <c r="F19" s="22"/>
      <c r="G19" s="23">
        <v>199098</v>
      </c>
      <c r="H19" s="14"/>
      <c r="I19" s="19" t="s">
        <v>103</v>
      </c>
      <c r="J19" s="31"/>
      <c r="K19" s="21">
        <v>45180</v>
      </c>
      <c r="L19" s="321"/>
      <c r="M19" s="21">
        <v>47680</v>
      </c>
      <c r="N19" s="321"/>
      <c r="O19" s="23">
        <v>-2500</v>
      </c>
      <c r="P19" s="14"/>
    </row>
    <row r="20" spans="1:16" ht="21" customHeight="1">
      <c r="A20" s="19" t="str">
        <f>'[1]BALANCE Y CR'!B21</f>
        <v>Instrumentos financieros derivados</v>
      </c>
      <c r="B20" s="20"/>
      <c r="C20" s="21">
        <v>16977</v>
      </c>
      <c r="D20" s="22"/>
      <c r="E20" s="21">
        <v>23123</v>
      </c>
      <c r="F20" s="22"/>
      <c r="G20" s="23">
        <v>-6146</v>
      </c>
      <c r="H20" s="14"/>
      <c r="I20" s="19" t="s">
        <v>108</v>
      </c>
      <c r="J20" s="31"/>
      <c r="K20" s="21">
        <v>2112546</v>
      </c>
      <c r="L20" s="321"/>
      <c r="M20" s="21">
        <v>2280794</v>
      </c>
      <c r="N20" s="321"/>
      <c r="O20" s="23">
        <v>-168248</v>
      </c>
      <c r="P20" s="14"/>
    </row>
    <row r="21" spans="1:16" ht="21" customHeight="1">
      <c r="A21" s="19" t="str">
        <f>'[1]BALANCE Y CR'!B22</f>
        <v xml:space="preserve">Activos financieros </v>
      </c>
      <c r="B21" s="20"/>
      <c r="C21" s="21">
        <v>128483</v>
      </c>
      <c r="D21" s="22"/>
      <c r="E21" s="21">
        <v>91168</v>
      </c>
      <c r="F21" s="22"/>
      <c r="G21" s="23">
        <v>37315</v>
      </c>
      <c r="H21" s="14"/>
      <c r="I21" s="19" t="s">
        <v>109</v>
      </c>
      <c r="J21" s="31"/>
      <c r="K21" s="21">
        <v>228153</v>
      </c>
      <c r="L21" s="321"/>
      <c r="M21" s="21">
        <v>235118</v>
      </c>
      <c r="N21" s="321"/>
      <c r="O21" s="23">
        <v>-6965</v>
      </c>
      <c r="P21" s="14"/>
    </row>
    <row r="22" spans="1:16" ht="21" customHeight="1" thickBot="1">
      <c r="A22" s="19" t="str">
        <f>'[1]BALANCE Y CR'!B23</f>
        <v>Efectivo</v>
      </c>
      <c r="B22" s="20"/>
      <c r="C22" s="21">
        <v>1391211</v>
      </c>
      <c r="D22" s="22"/>
      <c r="E22" s="21">
        <v>1680368</v>
      </c>
      <c r="F22" s="22"/>
      <c r="G22" s="23">
        <v>-289157</v>
      </c>
      <c r="H22" s="14"/>
      <c r="I22" s="19" t="s">
        <v>110</v>
      </c>
      <c r="J22" s="31"/>
      <c r="K22" s="21">
        <v>770669</v>
      </c>
      <c r="L22" s="321"/>
      <c r="M22" s="21">
        <v>960865</v>
      </c>
      <c r="N22" s="321"/>
      <c r="O22" s="23">
        <v>-190196</v>
      </c>
      <c r="P22" s="14"/>
    </row>
    <row r="23" spans="1:16" ht="21" customHeight="1" thickBot="1">
      <c r="A23" s="42" t="s">
        <v>31</v>
      </c>
      <c r="B23" s="43"/>
      <c r="C23" s="44">
        <v>17155716</v>
      </c>
      <c r="D23" s="45"/>
      <c r="E23" s="44">
        <v>17308647</v>
      </c>
      <c r="F23" s="45"/>
      <c r="G23" s="46">
        <v>-152931</v>
      </c>
      <c r="H23" s="14"/>
      <c r="I23" s="42" t="s">
        <v>33</v>
      </c>
      <c r="J23" s="43"/>
      <c r="K23" s="44">
        <v>17155716</v>
      </c>
      <c r="L23" s="45"/>
      <c r="M23" s="44">
        <v>17308647</v>
      </c>
      <c r="N23" s="45"/>
      <c r="O23" s="46">
        <v>-152931</v>
      </c>
      <c r="P23" s="14"/>
    </row>
    <row r="24" spans="1:16">
      <c r="P24" s="14"/>
    </row>
    <row r="25" spans="1:16" ht="22.5" customHeight="1"/>
    <row r="26" spans="1:16" ht="22.5" customHeight="1">
      <c r="A26" s="2" t="s">
        <v>210</v>
      </c>
    </row>
    <row r="27" spans="1:16" ht="23.45" customHeight="1">
      <c r="A27" s="2"/>
      <c r="B27" s="129"/>
      <c r="C27" s="132"/>
      <c r="D27" s="133"/>
      <c r="E27" s="132"/>
      <c r="F27" s="133"/>
      <c r="G27" s="132"/>
    </row>
    <row r="28" spans="1:16" ht="25.5" customHeight="1">
      <c r="A28" s="2" t="s">
        <v>37</v>
      </c>
      <c r="B28" s="350" t="s">
        <v>314</v>
      </c>
      <c r="C28" s="350"/>
      <c r="D28" s="348" t="s">
        <v>316</v>
      </c>
      <c r="E28" s="348"/>
      <c r="F28" s="349" t="s">
        <v>247</v>
      </c>
      <c r="G28" s="349"/>
      <c r="I28" s="2" t="s">
        <v>38</v>
      </c>
      <c r="J28" s="350" t="str">
        <f>+B28</f>
        <v>Jun. 
2024</v>
      </c>
      <c r="K28" s="350"/>
      <c r="L28" s="348" t="str">
        <f>+D28</f>
        <v>Dec.
2024</v>
      </c>
      <c r="M28" s="348"/>
      <c r="N28" s="349" t="str">
        <f>+F28</f>
        <v>Chg.
24/23</v>
      </c>
      <c r="O28" s="349"/>
    </row>
    <row r="29" spans="1:16" ht="25.5" customHeight="1" thickBot="1">
      <c r="A29" s="157" t="s">
        <v>39</v>
      </c>
      <c r="B29" s="350"/>
      <c r="C29" s="350"/>
      <c r="D29" s="348"/>
      <c r="E29" s="348"/>
      <c r="F29" s="349"/>
      <c r="G29" s="349"/>
      <c r="I29" s="157" t="s">
        <v>39</v>
      </c>
      <c r="J29" s="350"/>
      <c r="K29" s="350"/>
      <c r="L29" s="348"/>
      <c r="M29" s="348"/>
      <c r="N29" s="349"/>
      <c r="O29" s="349"/>
    </row>
    <row r="30" spans="1:16" ht="14.25" customHeight="1" thickTop="1" thickBot="1">
      <c r="A30" s="130"/>
      <c r="B30" s="33"/>
      <c r="C30" s="131"/>
      <c r="D30" s="25"/>
      <c r="E30" s="131"/>
      <c r="F30" s="25"/>
      <c r="G30" s="131"/>
      <c r="I30" s="130"/>
      <c r="J30" s="33"/>
      <c r="K30" s="131"/>
      <c r="L30" s="257"/>
      <c r="M30" s="131"/>
      <c r="N30" s="257"/>
      <c r="O30" s="131"/>
    </row>
    <row r="31" spans="1:16" ht="21" customHeight="1" thickBot="1">
      <c r="A31" s="158" t="s">
        <v>40</v>
      </c>
      <c r="B31" s="159"/>
      <c r="C31" s="160">
        <f>+C6</f>
        <v>10525378</v>
      </c>
      <c r="D31" s="161"/>
      <c r="E31" s="163">
        <f t="shared" ref="E31:G31" si="0">+E6</f>
        <v>10422363</v>
      </c>
      <c r="F31" s="162"/>
      <c r="G31" s="163">
        <f t="shared" si="0"/>
        <v>103015</v>
      </c>
      <c r="I31" s="158" t="s">
        <v>41</v>
      </c>
      <c r="J31" s="159"/>
      <c r="K31" s="160">
        <f>+K6</f>
        <v>1991688</v>
      </c>
      <c r="L31" s="252"/>
      <c r="M31" s="163">
        <f t="shared" ref="M31:O31" si="1">+M6</f>
        <v>1750021</v>
      </c>
      <c r="N31" s="252"/>
      <c r="O31" s="163">
        <f t="shared" si="1"/>
        <v>241667</v>
      </c>
    </row>
    <row r="32" spans="1:16" ht="21" customHeight="1">
      <c r="A32" s="9" t="s">
        <v>43</v>
      </c>
      <c r="B32" s="10"/>
      <c r="C32" s="11">
        <f t="shared" ref="C32:G32" si="2">+C7</f>
        <v>85509</v>
      </c>
      <c r="D32" s="12"/>
      <c r="E32" s="13">
        <f t="shared" si="2"/>
        <v>86749</v>
      </c>
      <c r="F32" s="12"/>
      <c r="G32" s="13">
        <f t="shared" si="2"/>
        <v>-1240</v>
      </c>
      <c r="I32" s="9" t="s">
        <v>44</v>
      </c>
      <c r="J32" s="10"/>
      <c r="K32" s="11">
        <f t="shared" ref="K32:O32" si="3">+K7</f>
        <v>1001780</v>
      </c>
      <c r="L32" s="253"/>
      <c r="M32" s="13">
        <f t="shared" si="3"/>
        <v>795759</v>
      </c>
      <c r="N32" s="253"/>
      <c r="O32" s="13">
        <f t="shared" si="3"/>
        <v>206021</v>
      </c>
    </row>
    <row r="33" spans="1:15" ht="21" customHeight="1" thickBot="1">
      <c r="A33" s="19" t="s">
        <v>45</v>
      </c>
      <c r="B33" s="20"/>
      <c r="C33" s="21">
        <f t="shared" ref="C33:G33" si="4">+C8</f>
        <v>1520029</v>
      </c>
      <c r="D33" s="22"/>
      <c r="E33" s="23">
        <f t="shared" si="4"/>
        <v>1514656</v>
      </c>
      <c r="F33" s="22"/>
      <c r="G33" s="23">
        <f t="shared" si="4"/>
        <v>5373</v>
      </c>
      <c r="I33" s="24" t="s">
        <v>46</v>
      </c>
      <c r="J33" s="33"/>
      <c r="K33" s="26">
        <f t="shared" ref="K33:O33" si="5">+K8</f>
        <v>989908</v>
      </c>
      <c r="L33" s="254"/>
      <c r="M33" s="27">
        <f t="shared" si="5"/>
        <v>954262</v>
      </c>
      <c r="N33" s="254"/>
      <c r="O33" s="27">
        <f t="shared" si="5"/>
        <v>35646</v>
      </c>
    </row>
    <row r="34" spans="1:15" ht="21" customHeight="1" thickBot="1">
      <c r="A34" s="19" t="s">
        <v>47</v>
      </c>
      <c r="B34" s="20"/>
      <c r="C34" s="21">
        <f t="shared" ref="C34:G34" si="6">+C9</f>
        <v>353924</v>
      </c>
      <c r="D34" s="22"/>
      <c r="E34" s="23">
        <f t="shared" si="6"/>
        <v>356314</v>
      </c>
      <c r="F34" s="22"/>
      <c r="G34" s="23">
        <f t="shared" si="6"/>
        <v>-2390</v>
      </c>
      <c r="I34" s="158" t="s">
        <v>48</v>
      </c>
      <c r="J34" s="159"/>
      <c r="K34" s="160">
        <f t="shared" ref="K34:O34" si="7">+K9</f>
        <v>9477447</v>
      </c>
      <c r="L34" s="252"/>
      <c r="M34" s="163">
        <f t="shared" si="7"/>
        <v>9229825</v>
      </c>
      <c r="N34" s="252"/>
      <c r="O34" s="163">
        <f t="shared" si="7"/>
        <v>247622</v>
      </c>
    </row>
    <row r="35" spans="1:15" ht="21" customHeight="1">
      <c r="A35" s="19" t="s">
        <v>50</v>
      </c>
      <c r="B35" s="20"/>
      <c r="C35" s="21">
        <f t="shared" ref="C35:G35" si="8">+C10</f>
        <v>118967</v>
      </c>
      <c r="D35" s="23">
        <f>+E10</f>
        <v>131760</v>
      </c>
      <c r="F35" s="22"/>
      <c r="G35" s="23">
        <f t="shared" si="8"/>
        <v>-12793</v>
      </c>
      <c r="I35" s="9" t="s">
        <v>51</v>
      </c>
      <c r="J35" s="10"/>
      <c r="K35" s="11">
        <f t="shared" ref="K35:O35" si="9">+K10</f>
        <v>6935131</v>
      </c>
      <c r="L35" s="253"/>
      <c r="M35" s="13">
        <f t="shared" si="9"/>
        <v>6783838</v>
      </c>
      <c r="N35" s="253"/>
      <c r="O35" s="13">
        <f t="shared" si="9"/>
        <v>151293</v>
      </c>
    </row>
    <row r="36" spans="1:15" ht="21" customHeight="1">
      <c r="A36" s="19" t="s">
        <v>53</v>
      </c>
      <c r="B36" s="20"/>
      <c r="C36" s="21">
        <f t="shared" ref="C36:G36" si="10">+C11</f>
        <v>1107731</v>
      </c>
      <c r="D36" s="22"/>
      <c r="E36" s="23">
        <f t="shared" si="10"/>
        <v>1080690</v>
      </c>
      <c r="F36" s="22"/>
      <c r="G36" s="23">
        <f t="shared" si="10"/>
        <v>27041</v>
      </c>
      <c r="I36" s="19" t="s">
        <v>54</v>
      </c>
      <c r="J36" s="20"/>
      <c r="K36" s="21">
        <f t="shared" ref="K36:O36" si="11">+K11</f>
        <v>16397</v>
      </c>
      <c r="L36" s="255"/>
      <c r="M36" s="23">
        <f t="shared" si="11"/>
        <v>22550</v>
      </c>
      <c r="N36" s="255"/>
      <c r="O36" s="23">
        <f t="shared" si="11"/>
        <v>-6153</v>
      </c>
    </row>
    <row r="37" spans="1:15" ht="21" customHeight="1">
      <c r="A37" s="19" t="s">
        <v>56</v>
      </c>
      <c r="B37" s="20"/>
      <c r="C37" s="21">
        <f t="shared" ref="C37:G37" si="12">+C12</f>
        <v>7263689</v>
      </c>
      <c r="D37" s="22"/>
      <c r="E37" s="23">
        <f t="shared" si="12"/>
        <v>7201787</v>
      </c>
      <c r="F37" s="22"/>
      <c r="G37" s="23">
        <f t="shared" si="12"/>
        <v>61902</v>
      </c>
      <c r="I37" s="19" t="s">
        <v>57</v>
      </c>
      <c r="J37" s="20"/>
      <c r="K37" s="21">
        <f t="shared" ref="K37:O37" si="13">+K12</f>
        <v>96097</v>
      </c>
      <c r="L37" s="255"/>
      <c r="M37" s="23">
        <f t="shared" si="13"/>
        <v>117189</v>
      </c>
      <c r="N37" s="255"/>
      <c r="O37" s="23">
        <f t="shared" si="13"/>
        <v>-21092</v>
      </c>
    </row>
    <row r="38" spans="1:15" ht="21" customHeight="1">
      <c r="A38" s="19" t="s">
        <v>59</v>
      </c>
      <c r="B38" s="20"/>
      <c r="C38" s="21">
        <f t="shared" ref="C38:G38" si="14">+C13</f>
        <v>67263</v>
      </c>
      <c r="D38" s="22"/>
      <c r="E38" s="23">
        <f t="shared" si="14"/>
        <v>41369</v>
      </c>
      <c r="F38" s="22"/>
      <c r="G38" s="23">
        <f t="shared" si="14"/>
        <v>25894</v>
      </c>
      <c r="I38" s="19" t="s">
        <v>60</v>
      </c>
      <c r="J38" s="20"/>
      <c r="K38" s="21">
        <f t="shared" ref="K38:O38" si="15">+K13</f>
        <v>139873</v>
      </c>
      <c r="L38" s="255"/>
      <c r="M38" s="23">
        <f t="shared" si="15"/>
        <v>135457</v>
      </c>
      <c r="N38" s="255"/>
      <c r="O38" s="23">
        <f t="shared" si="15"/>
        <v>4416</v>
      </c>
    </row>
    <row r="39" spans="1:15" ht="21" customHeight="1" thickBot="1">
      <c r="A39" s="24" t="s">
        <v>62</v>
      </c>
      <c r="B39" s="33"/>
      <c r="C39" s="26">
        <f t="shared" ref="C39:G39" si="16">+C14</f>
        <v>8266</v>
      </c>
      <c r="D39" s="34"/>
      <c r="E39" s="27">
        <f t="shared" si="16"/>
        <v>9038</v>
      </c>
      <c r="F39" s="34"/>
      <c r="G39" s="27">
        <f t="shared" si="16"/>
        <v>-772</v>
      </c>
      <c r="I39" s="19" t="s">
        <v>63</v>
      </c>
      <c r="J39" s="20"/>
      <c r="K39" s="21">
        <f t="shared" ref="K39:O39" si="17">+K14</f>
        <v>2289949</v>
      </c>
      <c r="L39" s="255"/>
      <c r="M39" s="23">
        <f t="shared" si="17"/>
        <v>2170791</v>
      </c>
      <c r="N39" s="255"/>
      <c r="O39" s="23">
        <f t="shared" si="17"/>
        <v>119158</v>
      </c>
    </row>
    <row r="40" spans="1:15" ht="21" customHeight="1" thickBot="1">
      <c r="A40" s="158" t="s">
        <v>65</v>
      </c>
      <c r="B40" s="164"/>
      <c r="C40" s="160">
        <f t="shared" ref="C40:G40" si="18">+C15</f>
        <v>6630338</v>
      </c>
      <c r="D40" s="162"/>
      <c r="E40" s="163">
        <f t="shared" si="18"/>
        <v>6886284</v>
      </c>
      <c r="F40" s="162"/>
      <c r="G40" s="163">
        <f t="shared" si="18"/>
        <v>-255946</v>
      </c>
      <c r="I40" s="158" t="s">
        <v>68</v>
      </c>
      <c r="J40" s="159"/>
      <c r="K40" s="160">
        <f t="shared" ref="K40:O40" si="19">+K15</f>
        <v>5686581</v>
      </c>
      <c r="L40" s="252"/>
      <c r="M40" s="163">
        <f t="shared" si="19"/>
        <v>6328801</v>
      </c>
      <c r="N40" s="252"/>
      <c r="O40" s="163">
        <f t="shared" si="19"/>
        <v>-642220</v>
      </c>
    </row>
    <row r="41" spans="1:15" ht="21" customHeight="1">
      <c r="A41" s="9" t="s">
        <v>67</v>
      </c>
      <c r="B41" s="10"/>
      <c r="C41" s="11">
        <f t="shared" ref="C41:G41" si="20">+C16</f>
        <v>1477294</v>
      </c>
      <c r="D41" s="12"/>
      <c r="E41" s="13">
        <f t="shared" si="20"/>
        <v>1581239</v>
      </c>
      <c r="F41" s="12"/>
      <c r="G41" s="13">
        <f t="shared" si="20"/>
        <v>-103945</v>
      </c>
      <c r="I41" s="9" t="s">
        <v>71</v>
      </c>
      <c r="J41" s="10"/>
      <c r="K41" s="11">
        <f t="shared" ref="K41:O41" si="21">+K16</f>
        <v>1287590</v>
      </c>
      <c r="L41" s="253"/>
      <c r="M41" s="13">
        <f t="shared" si="21"/>
        <v>1378509</v>
      </c>
      <c r="N41" s="253"/>
      <c r="O41" s="13">
        <f t="shared" si="21"/>
        <v>-90919</v>
      </c>
    </row>
    <row r="42" spans="1:15" ht="21" customHeight="1">
      <c r="A42" s="19" t="s">
        <v>70</v>
      </c>
      <c r="B42" s="20"/>
      <c r="C42" s="21">
        <f t="shared" ref="C42:G42" si="22">+C17</f>
        <v>188893</v>
      </c>
      <c r="D42" s="22"/>
      <c r="E42" s="23">
        <f t="shared" si="22"/>
        <v>211366</v>
      </c>
      <c r="F42" s="22"/>
      <c r="G42" s="23">
        <f t="shared" si="22"/>
        <v>-22473</v>
      </c>
      <c r="I42" s="19" t="s">
        <v>51</v>
      </c>
      <c r="J42" s="20"/>
      <c r="K42" s="21">
        <f t="shared" ref="K42:O42" si="23">+K17</f>
        <v>1238025</v>
      </c>
      <c r="L42" s="255"/>
      <c r="M42" s="23">
        <f t="shared" si="23"/>
        <v>1395840</v>
      </c>
      <c r="N42" s="255"/>
      <c r="O42" s="23">
        <f t="shared" si="23"/>
        <v>-157815</v>
      </c>
    </row>
    <row r="43" spans="1:15" ht="21" customHeight="1">
      <c r="A43" s="19" t="s">
        <v>56</v>
      </c>
      <c r="B43" s="20"/>
      <c r="C43" s="21">
        <f t="shared" ref="C43:G43" si="24">+C18</f>
        <v>1006461</v>
      </c>
      <c r="D43" s="22"/>
      <c r="E43" s="23">
        <f t="shared" si="24"/>
        <v>1077099</v>
      </c>
      <c r="F43" s="22"/>
      <c r="G43" s="23">
        <f t="shared" si="24"/>
        <v>-70638</v>
      </c>
      <c r="I43" s="19" t="s">
        <v>54</v>
      </c>
      <c r="J43" s="20"/>
      <c r="K43" s="21">
        <f t="shared" ref="K43:O43" si="25">+K18</f>
        <v>4418</v>
      </c>
      <c r="L43" s="255"/>
      <c r="M43" s="23">
        <f t="shared" si="25"/>
        <v>29995</v>
      </c>
      <c r="N43" s="255"/>
      <c r="O43" s="23">
        <f t="shared" si="25"/>
        <v>-25577</v>
      </c>
    </row>
    <row r="44" spans="1:15" ht="21" customHeight="1">
      <c r="A44" s="19" t="s">
        <v>74</v>
      </c>
      <c r="B44" s="20"/>
      <c r="C44" s="21">
        <f t="shared" ref="C44:G44" si="26">+C19</f>
        <v>2421019</v>
      </c>
      <c r="D44" s="22"/>
      <c r="E44" s="23">
        <f t="shared" si="26"/>
        <v>2221921</v>
      </c>
      <c r="F44" s="22"/>
      <c r="G44" s="23">
        <f t="shared" si="26"/>
        <v>199098</v>
      </c>
      <c r="I44" s="19" t="s">
        <v>57</v>
      </c>
      <c r="J44" s="20"/>
      <c r="K44" s="21">
        <f t="shared" ref="K44:O44" si="27">+K19</f>
        <v>45180</v>
      </c>
      <c r="L44" s="255"/>
      <c r="M44" s="23">
        <f t="shared" si="27"/>
        <v>47680</v>
      </c>
      <c r="N44" s="255"/>
      <c r="O44" s="23">
        <f t="shared" si="27"/>
        <v>-2500</v>
      </c>
    </row>
    <row r="45" spans="1:15" ht="21" customHeight="1">
      <c r="A45" s="19" t="s">
        <v>54</v>
      </c>
      <c r="B45" s="20"/>
      <c r="C45" s="21">
        <f t="shared" ref="C45:G45" si="28">+C20</f>
        <v>16977</v>
      </c>
      <c r="D45" s="22"/>
      <c r="E45" s="23">
        <f t="shared" si="28"/>
        <v>23123</v>
      </c>
      <c r="F45" s="22"/>
      <c r="G45" s="23">
        <f t="shared" si="28"/>
        <v>-6146</v>
      </c>
      <c r="I45" s="19" t="s">
        <v>77</v>
      </c>
      <c r="J45" s="20"/>
      <c r="K45" s="21">
        <f t="shared" ref="K45:O45" si="29">+K20</f>
        <v>2112546</v>
      </c>
      <c r="L45" s="255"/>
      <c r="M45" s="23">
        <f t="shared" si="29"/>
        <v>2280794</v>
      </c>
      <c r="N45" s="255"/>
      <c r="O45" s="23">
        <f t="shared" si="29"/>
        <v>-168248</v>
      </c>
    </row>
    <row r="46" spans="1:15" ht="21" customHeight="1">
      <c r="A46" s="19" t="s">
        <v>53</v>
      </c>
      <c r="B46" s="20"/>
      <c r="C46" s="21">
        <f t="shared" ref="C46:G46" si="30">+C21</f>
        <v>128483</v>
      </c>
      <c r="D46" s="22"/>
      <c r="E46" s="23">
        <f t="shared" si="30"/>
        <v>91168</v>
      </c>
      <c r="F46" s="22"/>
      <c r="G46" s="23">
        <f t="shared" si="30"/>
        <v>37315</v>
      </c>
      <c r="I46" s="19" t="s">
        <v>80</v>
      </c>
      <c r="J46" s="20"/>
      <c r="K46" s="21">
        <f t="shared" ref="K46:O46" si="31">+K21</f>
        <v>228153</v>
      </c>
      <c r="L46" s="255"/>
      <c r="M46" s="23">
        <f t="shared" si="31"/>
        <v>235118</v>
      </c>
      <c r="N46" s="255"/>
      <c r="O46" s="23">
        <f t="shared" si="31"/>
        <v>-6965</v>
      </c>
    </row>
    <row r="47" spans="1:15" ht="21" customHeight="1" thickBot="1">
      <c r="A47" s="19" t="s">
        <v>79</v>
      </c>
      <c r="B47" s="20"/>
      <c r="C47" s="21">
        <f t="shared" ref="C47:G47" si="32">+C22</f>
        <v>1391211</v>
      </c>
      <c r="D47" s="22"/>
      <c r="E47" s="23">
        <f t="shared" si="32"/>
        <v>1680368</v>
      </c>
      <c r="F47" s="22"/>
      <c r="G47" s="23">
        <f t="shared" si="32"/>
        <v>-289157</v>
      </c>
      <c r="I47" s="19" t="s">
        <v>83</v>
      </c>
      <c r="J47" s="20"/>
      <c r="K47" s="21">
        <f t="shared" ref="K47:O47" si="33">+K22</f>
        <v>770669</v>
      </c>
      <c r="L47" s="255"/>
      <c r="M47" s="23">
        <f t="shared" si="33"/>
        <v>960865</v>
      </c>
      <c r="N47" s="255"/>
      <c r="O47" s="23">
        <f t="shared" si="33"/>
        <v>-190196</v>
      </c>
    </row>
    <row r="48" spans="1:15" ht="21" customHeight="1" thickBot="1">
      <c r="A48" s="42" t="s">
        <v>82</v>
      </c>
      <c r="B48" s="52"/>
      <c r="C48" s="44">
        <f t="shared" ref="C48:G48" si="34">+C23</f>
        <v>17155716</v>
      </c>
      <c r="D48" s="45"/>
      <c r="E48" s="46">
        <f t="shared" si="34"/>
        <v>17308647</v>
      </c>
      <c r="F48" s="45"/>
      <c r="G48" s="46">
        <f t="shared" si="34"/>
        <v>-152931</v>
      </c>
      <c r="I48" s="42" t="s">
        <v>86</v>
      </c>
      <c r="J48" s="52"/>
      <c r="K48" s="44">
        <f>+K23</f>
        <v>17155716</v>
      </c>
      <c r="L48" s="256"/>
      <c r="M48" s="46">
        <f t="shared" ref="M48:O48" si="35">+M23</f>
        <v>17308647</v>
      </c>
      <c r="N48" s="256"/>
      <c r="O48" s="46">
        <f t="shared" si="35"/>
        <v>-152931</v>
      </c>
    </row>
    <row r="49" ht="23.45" customHeight="1"/>
    <row r="50" ht="23.45" customHeight="1"/>
    <row r="51" ht="23.45" customHeight="1"/>
    <row r="52" ht="23.45" customHeight="1"/>
    <row r="53" ht="23.45" customHeight="1"/>
    <row r="54" ht="23.45" customHeight="1"/>
    <row r="55" ht="23.45" customHeight="1"/>
    <row r="56" ht="23.45" customHeight="1"/>
    <row r="57" ht="23.45" customHeight="1"/>
  </sheetData>
  <mergeCells count="12">
    <mergeCell ref="L3:M4"/>
    <mergeCell ref="N3:O4"/>
    <mergeCell ref="B28:C29"/>
    <mergeCell ref="D28:E29"/>
    <mergeCell ref="F28:G29"/>
    <mergeCell ref="J28:K29"/>
    <mergeCell ref="L28:M29"/>
    <mergeCell ref="N28:O29"/>
    <mergeCell ref="B3:C4"/>
    <mergeCell ref="D3:E4"/>
    <mergeCell ref="F3:G4"/>
    <mergeCell ref="J3:K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8435-C983-499C-8503-B5F2EF6DEE9F}">
  <sheetPr>
    <tabColor theme="4"/>
  </sheetPr>
  <dimension ref="A2:T60"/>
  <sheetViews>
    <sheetView showGridLines="0" topLeftCell="A30" zoomScale="70" zoomScaleNormal="70" workbookViewId="0">
      <selection activeCell="B44" sqref="B44"/>
    </sheetView>
  </sheetViews>
  <sheetFormatPr baseColWidth="10" defaultColWidth="10.85546875" defaultRowHeight="15"/>
  <cols>
    <col min="1" max="1" width="72.5703125" style="1" bestFit="1" customWidth="1"/>
    <col min="2" max="4" width="28.140625" style="1" customWidth="1"/>
    <col min="5" max="6" width="10.85546875" style="1"/>
    <col min="7" max="7" width="74" style="1" customWidth="1"/>
    <col min="8" max="12" width="20.140625" style="1" customWidth="1"/>
    <col min="13" max="14" width="10.85546875" style="1"/>
    <col min="15" max="15" width="74.85546875" style="1" customWidth="1"/>
    <col min="16" max="20" width="20.140625" style="1" customWidth="1"/>
    <col min="21" max="16384" width="10.85546875" style="1"/>
  </cols>
  <sheetData>
    <row r="2" spans="1:20" ht="20.25">
      <c r="A2" s="2" t="s">
        <v>13</v>
      </c>
      <c r="B2" s="358" t="s">
        <v>242</v>
      </c>
      <c r="C2" s="359" t="s">
        <v>243</v>
      </c>
      <c r="D2" s="360" t="s">
        <v>244</v>
      </c>
      <c r="G2" s="2" t="s">
        <v>311</v>
      </c>
      <c r="H2" s="351" t="s">
        <v>252</v>
      </c>
      <c r="I2" s="352" t="s">
        <v>253</v>
      </c>
      <c r="J2" s="353" t="s">
        <v>254</v>
      </c>
      <c r="K2" s="354" t="s">
        <v>238</v>
      </c>
      <c r="L2" s="355" t="s">
        <v>255</v>
      </c>
      <c r="O2" s="2" t="s">
        <v>312</v>
      </c>
      <c r="P2" s="351" t="s">
        <v>252</v>
      </c>
      <c r="Q2" s="352" t="s">
        <v>253</v>
      </c>
      <c r="R2" s="353" t="s">
        <v>254</v>
      </c>
      <c r="S2" s="354" t="s">
        <v>238</v>
      </c>
      <c r="T2" s="355" t="s">
        <v>255</v>
      </c>
    </row>
    <row r="3" spans="1:20" ht="21" customHeight="1" thickBot="1">
      <c r="A3" s="157" t="s">
        <v>14</v>
      </c>
      <c r="B3" s="358"/>
      <c r="C3" s="359"/>
      <c r="D3" s="360"/>
      <c r="G3" s="157" t="s">
        <v>14</v>
      </c>
      <c r="H3" s="345"/>
      <c r="I3" s="346"/>
      <c r="J3" s="353"/>
      <c r="K3" s="354"/>
      <c r="L3" s="355"/>
      <c r="O3" s="157" t="s">
        <v>14</v>
      </c>
      <c r="P3" s="345"/>
      <c r="Q3" s="346"/>
      <c r="R3" s="353"/>
      <c r="S3" s="354"/>
      <c r="T3" s="355"/>
    </row>
    <row r="4" spans="1:20" ht="13.5" customHeight="1" thickTop="1" thickBot="1">
      <c r="A4" s="4"/>
      <c r="B4" s="3"/>
      <c r="C4" s="3"/>
      <c r="G4" s="4"/>
      <c r="H4" s="3"/>
      <c r="I4" s="3"/>
      <c r="J4" s="3"/>
      <c r="K4" s="3"/>
      <c r="L4" s="3"/>
      <c r="O4" s="4"/>
      <c r="P4" s="3"/>
      <c r="Q4" s="3"/>
      <c r="R4" s="3"/>
      <c r="S4" s="3"/>
      <c r="T4" s="3"/>
    </row>
    <row r="5" spans="1:20" ht="19.5" customHeight="1" thickBot="1">
      <c r="A5" s="6" t="s">
        <v>15</v>
      </c>
      <c r="B5" s="7">
        <v>2118746</v>
      </c>
      <c r="C5" s="7">
        <v>2164463</v>
      </c>
      <c r="D5" s="8">
        <v>-2.1121636174884939E-2</v>
      </c>
      <c r="G5" s="6" t="s">
        <v>15</v>
      </c>
      <c r="H5" s="7">
        <v>829475</v>
      </c>
      <c r="I5" s="7">
        <v>1224300</v>
      </c>
      <c r="J5" s="7">
        <v>116340</v>
      </c>
      <c r="K5" s="7">
        <v>-51369</v>
      </c>
      <c r="L5" s="7">
        <v>2118746</v>
      </c>
      <c r="O5" s="6" t="s">
        <v>15</v>
      </c>
      <c r="P5" s="7">
        <v>797684</v>
      </c>
      <c r="Q5" s="7">
        <v>1326900</v>
      </c>
      <c r="R5" s="7">
        <v>113381</v>
      </c>
      <c r="S5" s="7">
        <v>-73502</v>
      </c>
      <c r="T5" s="7">
        <v>2164463</v>
      </c>
    </row>
    <row r="6" spans="1:20" ht="19.5" customHeight="1">
      <c r="A6" s="16" t="s">
        <v>16</v>
      </c>
      <c r="B6" s="17">
        <v>134790</v>
      </c>
      <c r="C6" s="17">
        <v>102177</v>
      </c>
      <c r="D6" s="18">
        <v>0.31918142047623244</v>
      </c>
      <c r="G6" s="16" t="s">
        <v>16</v>
      </c>
      <c r="H6" s="17">
        <v>10233</v>
      </c>
      <c r="I6" s="17">
        <v>115602</v>
      </c>
      <c r="J6" s="17">
        <v>5721</v>
      </c>
      <c r="K6" s="17">
        <v>3234</v>
      </c>
      <c r="L6" s="17">
        <v>134790</v>
      </c>
      <c r="M6" s="258"/>
      <c r="O6" s="16" t="s">
        <v>16</v>
      </c>
      <c r="P6" s="17">
        <v>7189</v>
      </c>
      <c r="Q6" s="17">
        <v>86939</v>
      </c>
      <c r="R6" s="17">
        <v>4780</v>
      </c>
      <c r="S6" s="17">
        <v>3269</v>
      </c>
      <c r="T6" s="17">
        <v>102177</v>
      </c>
    </row>
    <row r="7" spans="1:20" ht="19.5" customHeight="1">
      <c r="A7" s="28" t="s">
        <v>17</v>
      </c>
      <c r="B7" s="29">
        <v>2253536</v>
      </c>
      <c r="C7" s="29">
        <v>2266640</v>
      </c>
      <c r="D7" s="30">
        <v>-5.7812444852292089E-3</v>
      </c>
      <c r="G7" s="28" t="s">
        <v>17</v>
      </c>
      <c r="H7" s="29">
        <v>839708</v>
      </c>
      <c r="I7" s="29">
        <v>1339902</v>
      </c>
      <c r="J7" s="29">
        <v>122061</v>
      </c>
      <c r="K7" s="29">
        <v>-48135</v>
      </c>
      <c r="L7" s="29">
        <v>2253536</v>
      </c>
      <c r="M7" s="258"/>
      <c r="O7" s="28" t="s">
        <v>17</v>
      </c>
      <c r="P7" s="29">
        <v>804873</v>
      </c>
      <c r="Q7" s="29">
        <v>1413839</v>
      </c>
      <c r="R7" s="29">
        <v>118161</v>
      </c>
      <c r="S7" s="29">
        <v>-70233</v>
      </c>
      <c r="T7" s="29">
        <v>2266640</v>
      </c>
    </row>
    <row r="8" spans="1:20" ht="19.5" customHeight="1" thickBot="1">
      <c r="A8" s="16" t="s">
        <v>18</v>
      </c>
      <c r="B8" s="17">
        <v>-1596350</v>
      </c>
      <c r="C8" s="17">
        <v>-1637741</v>
      </c>
      <c r="D8" s="18">
        <v>-2.5273226963237749E-2</v>
      </c>
      <c r="G8" s="16" t="s">
        <v>18</v>
      </c>
      <c r="H8" s="17">
        <v>-414677</v>
      </c>
      <c r="I8" s="17">
        <v>-1144606</v>
      </c>
      <c r="J8" s="17">
        <v>-98356</v>
      </c>
      <c r="K8" s="17">
        <v>61289</v>
      </c>
      <c r="L8" s="17">
        <v>-1596350</v>
      </c>
      <c r="M8" s="258"/>
      <c r="O8" s="16" t="s">
        <v>18</v>
      </c>
      <c r="P8" s="17">
        <v>-402453</v>
      </c>
      <c r="Q8" s="17">
        <v>-1215832</v>
      </c>
      <c r="R8" s="17">
        <v>-95235</v>
      </c>
      <c r="S8" s="17">
        <v>75779</v>
      </c>
      <c r="T8" s="17">
        <v>-1637741</v>
      </c>
    </row>
    <row r="9" spans="1:20" ht="19.5" customHeight="1" thickBot="1">
      <c r="A9" s="6" t="s">
        <v>5</v>
      </c>
      <c r="B9" s="7">
        <v>657186</v>
      </c>
      <c r="C9" s="7">
        <v>628899</v>
      </c>
      <c r="D9" s="8">
        <v>4.4978605467650645E-2</v>
      </c>
      <c r="G9" s="6" t="s">
        <v>92</v>
      </c>
      <c r="H9" s="7">
        <v>425031</v>
      </c>
      <c r="I9" s="7">
        <v>195296</v>
      </c>
      <c r="J9" s="7">
        <v>23705</v>
      </c>
      <c r="K9" s="7">
        <v>13154</v>
      </c>
      <c r="L9" s="7">
        <v>657186</v>
      </c>
      <c r="M9" s="258"/>
      <c r="O9" s="6" t="s">
        <v>92</v>
      </c>
      <c r="P9" s="7">
        <v>402420</v>
      </c>
      <c r="Q9" s="7">
        <v>198007</v>
      </c>
      <c r="R9" s="7">
        <v>22926</v>
      </c>
      <c r="S9" s="7">
        <v>5546</v>
      </c>
      <c r="T9" s="7">
        <v>628899</v>
      </c>
    </row>
    <row r="10" spans="1:20" ht="19.5" customHeight="1">
      <c r="A10" s="16" t="s">
        <v>19</v>
      </c>
      <c r="B10" s="17">
        <v>-76970</v>
      </c>
      <c r="C10" s="17">
        <v>-86665</v>
      </c>
      <c r="D10" s="18">
        <v>-0.11186753591415222</v>
      </c>
      <c r="G10" s="16" t="s">
        <v>93</v>
      </c>
      <c r="H10" s="17">
        <v>-27296</v>
      </c>
      <c r="I10" s="17">
        <v>-29987</v>
      </c>
      <c r="J10" s="17">
        <v>-12856</v>
      </c>
      <c r="K10" s="17">
        <v>-6831</v>
      </c>
      <c r="L10" s="17">
        <v>-76970</v>
      </c>
      <c r="M10" s="258"/>
      <c r="O10" s="16" t="s">
        <v>93</v>
      </c>
      <c r="P10" s="17">
        <v>-34196</v>
      </c>
      <c r="Q10" s="17">
        <v>-31054</v>
      </c>
      <c r="R10" s="17">
        <v>-13750</v>
      </c>
      <c r="S10" s="17">
        <v>-7665</v>
      </c>
      <c r="T10" s="17">
        <v>-86665</v>
      </c>
    </row>
    <row r="11" spans="1:20" ht="19.5" customHeight="1" thickBot="1">
      <c r="A11" s="32" t="s">
        <v>20</v>
      </c>
      <c r="B11" s="17">
        <v>19432</v>
      </c>
      <c r="C11" s="17">
        <v>20272</v>
      </c>
      <c r="D11" s="18">
        <v>-4.143646408839774E-2</v>
      </c>
      <c r="G11" s="32" t="s">
        <v>20</v>
      </c>
      <c r="H11" s="17">
        <v>-585</v>
      </c>
      <c r="I11" s="17">
        <v>1501</v>
      </c>
      <c r="J11" s="17">
        <v>-2257</v>
      </c>
      <c r="K11" s="17">
        <v>20773</v>
      </c>
      <c r="L11" s="17">
        <v>19432</v>
      </c>
      <c r="M11" s="258"/>
      <c r="O11" s="16" t="s">
        <v>20</v>
      </c>
      <c r="P11" s="17">
        <v>-14386</v>
      </c>
      <c r="Q11" s="17">
        <v>17283</v>
      </c>
      <c r="R11" s="17">
        <v>-2467</v>
      </c>
      <c r="S11" s="17">
        <v>19842</v>
      </c>
      <c r="T11" s="17">
        <v>20272</v>
      </c>
    </row>
    <row r="12" spans="1:20" ht="19.5" customHeight="1" thickBot="1">
      <c r="A12" s="6" t="s">
        <v>21</v>
      </c>
      <c r="B12" s="7">
        <v>599648</v>
      </c>
      <c r="C12" s="7">
        <v>562506</v>
      </c>
      <c r="D12" s="8">
        <v>6.6029517907364443E-2</v>
      </c>
      <c r="G12" s="6" t="s">
        <v>94</v>
      </c>
      <c r="H12" s="7">
        <v>397150</v>
      </c>
      <c r="I12" s="7">
        <v>166810</v>
      </c>
      <c r="J12" s="7">
        <v>8592</v>
      </c>
      <c r="K12" s="7">
        <v>27096</v>
      </c>
      <c r="L12" s="7">
        <v>599648</v>
      </c>
      <c r="M12" s="258"/>
      <c r="O12" s="6" t="s">
        <v>94</v>
      </c>
      <c r="P12" s="7">
        <v>353838</v>
      </c>
      <c r="Q12" s="7">
        <v>184236</v>
      </c>
      <c r="R12" s="7">
        <v>6709</v>
      </c>
      <c r="S12" s="7">
        <v>17723</v>
      </c>
      <c r="T12" s="7">
        <v>562506</v>
      </c>
    </row>
    <row r="13" spans="1:20" ht="19.5" customHeight="1">
      <c r="A13" s="16" t="s">
        <v>22</v>
      </c>
      <c r="B13" s="17">
        <v>-349859</v>
      </c>
      <c r="C13" s="17">
        <v>-355620</v>
      </c>
      <c r="D13" s="35">
        <v>-1.6199876272425584E-2</v>
      </c>
      <c r="G13" s="16" t="s">
        <v>22</v>
      </c>
      <c r="H13" s="17">
        <v>-210441</v>
      </c>
      <c r="I13" s="17">
        <v>-110151</v>
      </c>
      <c r="J13" s="17">
        <v>-8862</v>
      </c>
      <c r="K13" s="17">
        <v>-20405</v>
      </c>
      <c r="L13" s="17">
        <v>-349859</v>
      </c>
      <c r="M13" s="258"/>
      <c r="O13" s="16" t="s">
        <v>22</v>
      </c>
      <c r="P13" s="17">
        <v>-230361</v>
      </c>
      <c r="Q13" s="17">
        <v>-79384</v>
      </c>
      <c r="R13" s="17">
        <v>-11410</v>
      </c>
      <c r="S13" s="17">
        <v>-34465</v>
      </c>
      <c r="T13" s="17">
        <v>-355620</v>
      </c>
    </row>
    <row r="14" spans="1:20" ht="19.5" customHeight="1">
      <c r="A14" s="16" t="s">
        <v>23</v>
      </c>
      <c r="B14" s="17">
        <v>-64276</v>
      </c>
      <c r="C14" s="17">
        <v>-2279</v>
      </c>
      <c r="D14" s="35" t="s">
        <v>235</v>
      </c>
      <c r="G14" s="16" t="s">
        <v>95</v>
      </c>
      <c r="H14" s="17">
        <v>-82912</v>
      </c>
      <c r="I14" s="17">
        <v>1480</v>
      </c>
      <c r="J14" s="17">
        <v>-1251</v>
      </c>
      <c r="K14" s="17">
        <v>18407</v>
      </c>
      <c r="L14" s="17">
        <v>-64276</v>
      </c>
      <c r="M14" s="258"/>
      <c r="O14" s="16" t="s">
        <v>95</v>
      </c>
      <c r="P14" s="17">
        <v>12865</v>
      </c>
      <c r="Q14" s="17">
        <v>1517</v>
      </c>
      <c r="R14" s="17">
        <v>-371</v>
      </c>
      <c r="S14" s="17">
        <v>-16290</v>
      </c>
      <c r="T14" s="17">
        <v>-2279</v>
      </c>
    </row>
    <row r="15" spans="1:20" ht="19.5" customHeight="1">
      <c r="A15" s="16" t="s">
        <v>24</v>
      </c>
      <c r="B15" s="17">
        <v>-11075</v>
      </c>
      <c r="C15" s="17">
        <v>-3260</v>
      </c>
      <c r="D15" s="35" t="s">
        <v>235</v>
      </c>
      <c r="G15" s="16" t="s">
        <v>24</v>
      </c>
      <c r="H15" s="17">
        <v>482</v>
      </c>
      <c r="I15" s="17">
        <v>-13999</v>
      </c>
      <c r="J15" s="17">
        <v>3140</v>
      </c>
      <c r="K15" s="17">
        <v>-698</v>
      </c>
      <c r="L15" s="17">
        <v>-11075</v>
      </c>
      <c r="M15" s="258"/>
      <c r="O15" s="16" t="s">
        <v>24</v>
      </c>
      <c r="P15" s="17">
        <v>2475</v>
      </c>
      <c r="Q15" s="17">
        <v>-10386</v>
      </c>
      <c r="R15" s="17">
        <v>3193</v>
      </c>
      <c r="S15" s="17">
        <v>1458</v>
      </c>
      <c r="T15" s="17">
        <v>-3260</v>
      </c>
    </row>
    <row r="16" spans="1:20" ht="19.5" customHeight="1">
      <c r="A16" s="16" t="s">
        <v>25</v>
      </c>
      <c r="B16" s="17">
        <v>-13706</v>
      </c>
      <c r="C16" s="17">
        <v>-13983</v>
      </c>
      <c r="D16" s="35" t="s">
        <v>235</v>
      </c>
      <c r="G16" s="16" t="s">
        <v>25</v>
      </c>
      <c r="H16" s="17">
        <v>47</v>
      </c>
      <c r="I16" s="17">
        <v>-4</v>
      </c>
      <c r="J16" s="17">
        <v>138</v>
      </c>
      <c r="K16" s="17">
        <v>-13887</v>
      </c>
      <c r="L16" s="17">
        <v>-13706</v>
      </c>
      <c r="M16" s="258"/>
      <c r="O16" s="16" t="s">
        <v>25</v>
      </c>
      <c r="P16" s="17">
        <v>-680</v>
      </c>
      <c r="Q16" s="17">
        <v>-2</v>
      </c>
      <c r="R16" s="17">
        <v>75</v>
      </c>
      <c r="S16" s="17">
        <v>-13376</v>
      </c>
      <c r="T16" s="17">
        <v>-13983</v>
      </c>
    </row>
    <row r="17" spans="1:20" ht="19.5" customHeight="1">
      <c r="A17" s="32" t="s">
        <v>26</v>
      </c>
      <c r="B17" s="17">
        <v>21974</v>
      </c>
      <c r="C17" s="36">
        <v>14631</v>
      </c>
      <c r="D17" s="35">
        <v>0.50187957077438305</v>
      </c>
      <c r="G17" s="32" t="s">
        <v>96</v>
      </c>
      <c r="H17" s="17">
        <v>16638</v>
      </c>
      <c r="I17" s="17">
        <v>0</v>
      </c>
      <c r="J17" s="17">
        <v>843</v>
      </c>
      <c r="K17" s="17">
        <v>4493</v>
      </c>
      <c r="L17" s="17">
        <v>21974</v>
      </c>
      <c r="M17" s="258"/>
      <c r="O17" s="32" t="s">
        <v>96</v>
      </c>
      <c r="P17" s="17">
        <v>25051</v>
      </c>
      <c r="Q17" s="17">
        <v>0</v>
      </c>
      <c r="R17" s="17">
        <v>257</v>
      </c>
      <c r="S17" s="17">
        <v>-10677</v>
      </c>
      <c r="T17" s="17">
        <v>14631</v>
      </c>
    </row>
    <row r="18" spans="1:20" ht="19.5" customHeight="1" thickBot="1">
      <c r="A18" s="16" t="s">
        <v>27</v>
      </c>
      <c r="B18" s="17">
        <v>1085</v>
      </c>
      <c r="C18" s="17">
        <v>6835</v>
      </c>
      <c r="D18" s="35">
        <v>-0.84125822970007313</v>
      </c>
      <c r="G18" s="16" t="s">
        <v>27</v>
      </c>
      <c r="H18" s="17">
        <v>214</v>
      </c>
      <c r="I18" s="17">
        <v>1151</v>
      </c>
      <c r="J18" s="17">
        <v>-79</v>
      </c>
      <c r="K18" s="17">
        <v>-201</v>
      </c>
      <c r="L18" s="17">
        <v>1085</v>
      </c>
      <c r="M18" s="258"/>
      <c r="O18" s="16" t="s">
        <v>27</v>
      </c>
      <c r="P18" s="17">
        <v>77</v>
      </c>
      <c r="Q18" s="17">
        <v>6754</v>
      </c>
      <c r="R18" s="17">
        <v>-40</v>
      </c>
      <c r="S18" s="17">
        <v>44</v>
      </c>
      <c r="T18" s="17">
        <v>6835</v>
      </c>
    </row>
    <row r="19" spans="1:20" ht="19.5" customHeight="1" thickBot="1">
      <c r="A19" s="6" t="s">
        <v>28</v>
      </c>
      <c r="B19" s="7">
        <v>183791</v>
      </c>
      <c r="C19" s="7">
        <v>208830</v>
      </c>
      <c r="D19" s="37">
        <v>-0.11990135516927647</v>
      </c>
      <c r="G19" s="6" t="s">
        <v>28</v>
      </c>
      <c r="H19" s="7">
        <v>121178</v>
      </c>
      <c r="I19" s="7">
        <v>45287</v>
      </c>
      <c r="J19" s="7">
        <v>2521</v>
      </c>
      <c r="K19" s="7">
        <v>14805</v>
      </c>
      <c r="L19" s="7">
        <v>183791</v>
      </c>
      <c r="M19" s="258"/>
      <c r="O19" s="6" t="s">
        <v>28</v>
      </c>
      <c r="P19" s="7">
        <v>163265</v>
      </c>
      <c r="Q19" s="7">
        <v>102735</v>
      </c>
      <c r="R19" s="7">
        <v>-1587</v>
      </c>
      <c r="S19" s="7">
        <v>-55583</v>
      </c>
      <c r="T19" s="7">
        <v>208830</v>
      </c>
    </row>
    <row r="20" spans="1:20" ht="19.5" customHeight="1">
      <c r="A20" s="16" t="s">
        <v>29</v>
      </c>
      <c r="B20" s="17">
        <v>-86370</v>
      </c>
      <c r="C20" s="17">
        <v>-93136</v>
      </c>
      <c r="D20" s="35">
        <v>-7.2646452499570469E-2</v>
      </c>
      <c r="G20" s="16" t="s">
        <v>29</v>
      </c>
      <c r="H20" s="17">
        <v>-46042</v>
      </c>
      <c r="I20" s="17">
        <v>-23641</v>
      </c>
      <c r="J20" s="17">
        <v>-716</v>
      </c>
      <c r="K20" s="17">
        <v>-15971</v>
      </c>
      <c r="L20" s="17">
        <v>-86370</v>
      </c>
      <c r="M20" s="258"/>
      <c r="O20" s="16" t="s">
        <v>29</v>
      </c>
      <c r="P20" s="17">
        <v>-47444</v>
      </c>
      <c r="Q20" s="17">
        <v>-39391</v>
      </c>
      <c r="R20" s="17">
        <v>-210</v>
      </c>
      <c r="S20" s="17">
        <v>-6091</v>
      </c>
      <c r="T20" s="17">
        <v>-93136</v>
      </c>
    </row>
    <row r="21" spans="1:20" ht="19.5" customHeight="1">
      <c r="A21" s="39" t="s">
        <v>30</v>
      </c>
      <c r="B21" s="40">
        <v>97421</v>
      </c>
      <c r="C21" s="40">
        <v>115694</v>
      </c>
      <c r="D21" s="41">
        <v>-0.15794250350061367</v>
      </c>
      <c r="G21" s="39" t="s">
        <v>30</v>
      </c>
      <c r="H21" s="40">
        <v>75136</v>
      </c>
      <c r="I21" s="40">
        <v>21646</v>
      </c>
      <c r="J21" s="40">
        <v>1805</v>
      </c>
      <c r="K21" s="40">
        <v>-1166</v>
      </c>
      <c r="L21" s="40">
        <v>97421</v>
      </c>
      <c r="M21" s="258"/>
      <c r="O21" s="39" t="s">
        <v>30</v>
      </c>
      <c r="P21" s="40">
        <v>115821</v>
      </c>
      <c r="Q21" s="40">
        <v>63344</v>
      </c>
      <c r="R21" s="40">
        <v>-1797</v>
      </c>
      <c r="S21" s="40">
        <v>-61674</v>
      </c>
      <c r="T21" s="40">
        <v>115694</v>
      </c>
    </row>
    <row r="22" spans="1:20" ht="9.75" customHeight="1">
      <c r="A22" s="16"/>
      <c r="B22" s="47"/>
      <c r="C22" s="17"/>
      <c r="D22" s="38" t="s">
        <v>309</v>
      </c>
      <c r="G22" s="16"/>
      <c r="H22" s="47"/>
      <c r="I22" s="47"/>
      <c r="J22" s="47"/>
      <c r="K22" s="47"/>
      <c r="L22" s="47"/>
      <c r="M22" s="258"/>
      <c r="O22" s="16"/>
      <c r="P22" s="47"/>
      <c r="Q22" s="47"/>
      <c r="R22" s="47"/>
      <c r="S22" s="47"/>
      <c r="T22" s="47"/>
    </row>
    <row r="23" spans="1:20" ht="19.5" customHeight="1">
      <c r="A23" s="39" t="s">
        <v>32</v>
      </c>
      <c r="B23" s="40">
        <v>0</v>
      </c>
      <c r="C23" s="40">
        <v>0</v>
      </c>
      <c r="D23" s="41" t="s">
        <v>235</v>
      </c>
      <c r="G23" s="39" t="s">
        <v>32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258"/>
      <c r="O23" s="39" t="s">
        <v>32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</row>
    <row r="24" spans="1:20" ht="9.75" customHeight="1" thickBot="1">
      <c r="A24" s="16"/>
      <c r="B24" s="47"/>
      <c r="C24" s="17"/>
      <c r="D24" s="38" t="s">
        <v>309</v>
      </c>
      <c r="G24" s="16"/>
      <c r="H24" s="47"/>
      <c r="I24" s="47"/>
      <c r="J24" s="47"/>
      <c r="K24" s="47"/>
      <c r="L24" s="47"/>
      <c r="M24" s="258"/>
      <c r="O24" s="16"/>
      <c r="P24" s="47"/>
      <c r="Q24" s="47"/>
      <c r="R24" s="47"/>
      <c r="S24" s="47"/>
      <c r="T24" s="47"/>
    </row>
    <row r="25" spans="1:20" ht="19.5" customHeight="1" thickBot="1">
      <c r="A25" s="6" t="s">
        <v>34</v>
      </c>
      <c r="B25" s="7">
        <v>97421</v>
      </c>
      <c r="C25" s="7">
        <v>115694</v>
      </c>
      <c r="D25" s="37">
        <v>-0.15794250350061367</v>
      </c>
      <c r="G25" s="6" t="s">
        <v>34</v>
      </c>
      <c r="H25" s="7">
        <v>75136</v>
      </c>
      <c r="I25" s="7">
        <v>21646</v>
      </c>
      <c r="J25" s="7">
        <v>1805</v>
      </c>
      <c r="K25" s="7">
        <v>-1166</v>
      </c>
      <c r="L25" s="7">
        <v>97421</v>
      </c>
      <c r="M25" s="258"/>
      <c r="O25" s="6" t="s">
        <v>34</v>
      </c>
      <c r="P25" s="7">
        <v>115821</v>
      </c>
      <c r="Q25" s="7">
        <v>63344</v>
      </c>
      <c r="R25" s="7">
        <v>-1797</v>
      </c>
      <c r="S25" s="7">
        <v>-61674</v>
      </c>
      <c r="T25" s="7">
        <v>115694</v>
      </c>
    </row>
    <row r="26" spans="1:20" ht="19.5" customHeight="1" thickBot="1">
      <c r="A26" s="16" t="s">
        <v>35</v>
      </c>
      <c r="B26" s="17">
        <v>-45664</v>
      </c>
      <c r="C26" s="17">
        <v>-65171</v>
      </c>
      <c r="D26" s="35">
        <v>-0.29932024980436078</v>
      </c>
      <c r="G26" s="16" t="s">
        <v>35</v>
      </c>
      <c r="H26" s="17">
        <v>-30244</v>
      </c>
      <c r="I26" s="17">
        <v>-16520</v>
      </c>
      <c r="J26" s="17">
        <v>1191</v>
      </c>
      <c r="K26" s="17">
        <v>-91</v>
      </c>
      <c r="L26" s="17">
        <v>-45664</v>
      </c>
      <c r="M26" s="258"/>
      <c r="O26" s="16" t="s">
        <v>35</v>
      </c>
      <c r="P26" s="17">
        <v>-30255</v>
      </c>
      <c r="Q26" s="17">
        <v>-34095</v>
      </c>
      <c r="R26" s="17">
        <v>1006</v>
      </c>
      <c r="S26" s="17">
        <v>-1827</v>
      </c>
      <c r="T26" s="17">
        <v>-65171</v>
      </c>
    </row>
    <row r="27" spans="1:20" ht="19.5" customHeight="1" thickBot="1">
      <c r="A27" s="6" t="s">
        <v>36</v>
      </c>
      <c r="B27" s="7">
        <v>51757</v>
      </c>
      <c r="C27" s="7">
        <v>50523</v>
      </c>
      <c r="D27" s="37">
        <v>2.4424519525760635E-2</v>
      </c>
      <c r="G27" s="6" t="s">
        <v>36</v>
      </c>
      <c r="H27" s="7">
        <v>44892</v>
      </c>
      <c r="I27" s="7">
        <v>5126</v>
      </c>
      <c r="J27" s="7">
        <v>2996</v>
      </c>
      <c r="K27" s="7">
        <v>-1257</v>
      </c>
      <c r="L27" s="7">
        <v>51757</v>
      </c>
      <c r="M27" s="258"/>
      <c r="O27" s="6" t="s">
        <v>36</v>
      </c>
      <c r="P27" s="7">
        <v>85566</v>
      </c>
      <c r="Q27" s="7">
        <v>29249</v>
      </c>
      <c r="R27" s="7">
        <v>-791</v>
      </c>
      <c r="S27" s="7">
        <v>-63501</v>
      </c>
      <c r="T27" s="7">
        <v>50523</v>
      </c>
    </row>
    <row r="28" spans="1:20" ht="23.45" customHeight="1">
      <c r="A28" s="356" t="s">
        <v>322</v>
      </c>
      <c r="B28" s="356"/>
      <c r="C28" s="356"/>
      <c r="D28" s="356"/>
      <c r="E28" s="48"/>
      <c r="O28" s="356" t="s">
        <v>319</v>
      </c>
      <c r="P28" s="356"/>
      <c r="Q28" s="356"/>
      <c r="R28" s="356"/>
      <c r="S28" s="356"/>
      <c r="T28" s="356"/>
    </row>
    <row r="29" spans="1:20">
      <c r="B29" s="181"/>
      <c r="C29" s="181"/>
      <c r="D29" s="259"/>
      <c r="H29" s="260"/>
      <c r="I29" s="261"/>
      <c r="J29" s="260"/>
      <c r="K29" s="260"/>
      <c r="L29" s="262"/>
      <c r="P29" s="261"/>
      <c r="Q29" s="261"/>
      <c r="R29" s="261"/>
      <c r="S29" s="261"/>
      <c r="T29" s="261"/>
    </row>
    <row r="30" spans="1:20">
      <c r="B30" s="181"/>
      <c r="C30" s="181"/>
      <c r="D30" s="259"/>
      <c r="H30" s="260"/>
      <c r="I30" s="261"/>
      <c r="J30" s="260"/>
      <c r="K30" s="260"/>
      <c r="L30" s="262"/>
      <c r="P30" s="261"/>
      <c r="Q30" s="261"/>
      <c r="R30" s="261"/>
      <c r="S30" s="261"/>
      <c r="T30" s="261"/>
    </row>
    <row r="31" spans="1:20">
      <c r="B31" s="181"/>
      <c r="C31" s="181"/>
      <c r="D31" s="259"/>
      <c r="H31" s="260"/>
      <c r="I31" s="261"/>
      <c r="J31" s="260"/>
      <c r="K31" s="260"/>
      <c r="L31" s="262"/>
      <c r="P31" s="261"/>
      <c r="Q31" s="261"/>
      <c r="R31" s="261"/>
      <c r="S31" s="261"/>
      <c r="T31" s="261"/>
    </row>
    <row r="32" spans="1:20" ht="14.25" customHeight="1"/>
    <row r="33" spans="1:20" ht="23.45" customHeight="1">
      <c r="A33" s="49" t="s">
        <v>42</v>
      </c>
      <c r="B33" s="358" t="s">
        <v>245</v>
      </c>
      <c r="C33" s="359" t="s">
        <v>246</v>
      </c>
      <c r="D33" s="360" t="s">
        <v>249</v>
      </c>
      <c r="G33" s="2" t="s">
        <v>310</v>
      </c>
      <c r="H33" s="351" t="s">
        <v>252</v>
      </c>
      <c r="I33" s="352" t="s">
        <v>318</v>
      </c>
      <c r="J33" s="353" t="s">
        <v>256</v>
      </c>
      <c r="K33" s="354" t="s">
        <v>126</v>
      </c>
      <c r="L33" s="355" t="s">
        <v>255</v>
      </c>
      <c r="O33" s="2" t="s">
        <v>313</v>
      </c>
      <c r="P33" s="351" t="s">
        <v>252</v>
      </c>
      <c r="Q33" s="352" t="s">
        <v>318</v>
      </c>
      <c r="R33" s="353" t="s">
        <v>256</v>
      </c>
      <c r="S33" s="354" t="s">
        <v>126</v>
      </c>
      <c r="T33" s="355" t="s">
        <v>255</v>
      </c>
    </row>
    <row r="34" spans="1:20" ht="15.75" thickBot="1">
      <c r="A34" s="157" t="s">
        <v>39</v>
      </c>
      <c r="B34" s="358"/>
      <c r="C34" s="359"/>
      <c r="D34" s="360"/>
      <c r="G34" s="157" t="s">
        <v>39</v>
      </c>
      <c r="H34" s="345"/>
      <c r="I34" s="346"/>
      <c r="J34" s="353"/>
      <c r="K34" s="354"/>
      <c r="L34" s="355"/>
      <c r="O34" s="157" t="s">
        <v>39</v>
      </c>
      <c r="P34" s="345"/>
      <c r="Q34" s="346"/>
      <c r="R34" s="353"/>
      <c r="S34" s="354"/>
      <c r="T34" s="355"/>
    </row>
    <row r="35" spans="1:20" ht="16.5" thickTop="1" thickBot="1">
      <c r="A35" s="50"/>
      <c r="B35" s="3"/>
      <c r="C35" s="3"/>
      <c r="G35" s="4"/>
      <c r="H35" s="3"/>
      <c r="I35" s="3"/>
      <c r="J35" s="3"/>
      <c r="K35" s="3"/>
      <c r="L35" s="3"/>
      <c r="O35" s="4"/>
      <c r="P35" s="3"/>
      <c r="Q35" s="3"/>
      <c r="R35" s="3"/>
      <c r="S35" s="3"/>
      <c r="T35" s="3"/>
    </row>
    <row r="36" spans="1:20" ht="19.5" customHeight="1" thickBot="1">
      <c r="A36" s="6" t="s">
        <v>49</v>
      </c>
      <c r="B36" s="7">
        <f>+B5</f>
        <v>2118746</v>
      </c>
      <c r="C36" s="7">
        <f t="shared" ref="C36:D36" si="0">+C5</f>
        <v>2164463</v>
      </c>
      <c r="D36" s="8">
        <f t="shared" si="0"/>
        <v>-2.1121636174884939E-2</v>
      </c>
      <c r="G36" s="6" t="s">
        <v>49</v>
      </c>
      <c r="H36" s="7">
        <f>+H5</f>
        <v>829475</v>
      </c>
      <c r="I36" s="7">
        <f t="shared" ref="I36:L36" si="1">+I5</f>
        <v>1224300</v>
      </c>
      <c r="J36" s="7">
        <f t="shared" si="1"/>
        <v>116340</v>
      </c>
      <c r="K36" s="7">
        <f t="shared" si="1"/>
        <v>-51369</v>
      </c>
      <c r="L36" s="7">
        <f t="shared" si="1"/>
        <v>2118746</v>
      </c>
      <c r="O36" s="6" t="s">
        <v>49</v>
      </c>
      <c r="P36" s="7">
        <f>+P5</f>
        <v>797684</v>
      </c>
      <c r="Q36" s="7">
        <f t="shared" ref="Q36:T36" si="2">+Q5</f>
        <v>1326900</v>
      </c>
      <c r="R36" s="7">
        <f t="shared" si="2"/>
        <v>113381</v>
      </c>
      <c r="S36" s="7">
        <f t="shared" si="2"/>
        <v>-73502</v>
      </c>
      <c r="T36" s="7">
        <f t="shared" si="2"/>
        <v>2164463</v>
      </c>
    </row>
    <row r="37" spans="1:20" ht="19.5" customHeight="1">
      <c r="A37" s="16" t="s">
        <v>52</v>
      </c>
      <c r="B37" s="17">
        <f t="shared" ref="B37:D37" si="3">+B6</f>
        <v>134790</v>
      </c>
      <c r="C37" s="17">
        <f t="shared" si="3"/>
        <v>102177</v>
      </c>
      <c r="D37" s="18">
        <f t="shared" si="3"/>
        <v>0.31918142047623244</v>
      </c>
      <c r="G37" s="16" t="s">
        <v>52</v>
      </c>
      <c r="H37" s="17">
        <f t="shared" ref="H37:L37" si="4">+H6</f>
        <v>10233</v>
      </c>
      <c r="I37" s="17">
        <f t="shared" si="4"/>
        <v>115602</v>
      </c>
      <c r="J37" s="17">
        <f t="shared" si="4"/>
        <v>5721</v>
      </c>
      <c r="K37" s="17">
        <f t="shared" si="4"/>
        <v>3234</v>
      </c>
      <c r="L37" s="17">
        <f t="shared" si="4"/>
        <v>134790</v>
      </c>
      <c r="O37" s="16" t="s">
        <v>52</v>
      </c>
      <c r="P37" s="17">
        <f t="shared" ref="P37:T37" si="5">+P6</f>
        <v>7189</v>
      </c>
      <c r="Q37" s="17">
        <f t="shared" si="5"/>
        <v>86939</v>
      </c>
      <c r="R37" s="17">
        <f t="shared" si="5"/>
        <v>4780</v>
      </c>
      <c r="S37" s="17">
        <f t="shared" si="5"/>
        <v>3269</v>
      </c>
      <c r="T37" s="17">
        <f t="shared" si="5"/>
        <v>102177</v>
      </c>
    </row>
    <row r="38" spans="1:20" ht="19.5" customHeight="1">
      <c r="A38" s="28" t="s">
        <v>55</v>
      </c>
      <c r="B38" s="29">
        <f t="shared" ref="B38:D38" si="6">+B7</f>
        <v>2253536</v>
      </c>
      <c r="C38" s="29">
        <f t="shared" si="6"/>
        <v>2266640</v>
      </c>
      <c r="D38" s="30">
        <f t="shared" si="6"/>
        <v>-5.7812444852292089E-3</v>
      </c>
      <c r="G38" s="28" t="s">
        <v>55</v>
      </c>
      <c r="H38" s="29">
        <f t="shared" ref="H38:L38" si="7">+H7</f>
        <v>839708</v>
      </c>
      <c r="I38" s="29">
        <f t="shared" si="7"/>
        <v>1339902</v>
      </c>
      <c r="J38" s="29">
        <f t="shared" si="7"/>
        <v>122061</v>
      </c>
      <c r="K38" s="29">
        <f t="shared" si="7"/>
        <v>-48135</v>
      </c>
      <c r="L38" s="29">
        <f t="shared" si="7"/>
        <v>2253536</v>
      </c>
      <c r="O38" s="28" t="s">
        <v>55</v>
      </c>
      <c r="P38" s="29">
        <f t="shared" ref="P38:T38" si="8">+P7</f>
        <v>804873</v>
      </c>
      <c r="Q38" s="29">
        <f t="shared" si="8"/>
        <v>1413839</v>
      </c>
      <c r="R38" s="29">
        <f t="shared" si="8"/>
        <v>118161</v>
      </c>
      <c r="S38" s="29">
        <f t="shared" si="8"/>
        <v>-70233</v>
      </c>
      <c r="T38" s="29">
        <f t="shared" si="8"/>
        <v>2266640</v>
      </c>
    </row>
    <row r="39" spans="1:20" ht="19.5" customHeight="1" thickBot="1">
      <c r="A39" s="16" t="s">
        <v>58</v>
      </c>
      <c r="B39" s="17">
        <f t="shared" ref="B39:D39" si="9">+B8</f>
        <v>-1596350</v>
      </c>
      <c r="C39" s="17">
        <f t="shared" si="9"/>
        <v>-1637741</v>
      </c>
      <c r="D39" s="18">
        <f t="shared" si="9"/>
        <v>-2.5273226963237749E-2</v>
      </c>
      <c r="G39" s="16" t="s">
        <v>58</v>
      </c>
      <c r="H39" s="17">
        <f t="shared" ref="H39:L39" si="10">+H8</f>
        <v>-414677</v>
      </c>
      <c r="I39" s="17">
        <f t="shared" si="10"/>
        <v>-1144606</v>
      </c>
      <c r="J39" s="17">
        <f t="shared" si="10"/>
        <v>-98356</v>
      </c>
      <c r="K39" s="17">
        <f t="shared" si="10"/>
        <v>61289</v>
      </c>
      <c r="L39" s="17">
        <f t="shared" si="10"/>
        <v>-1596350</v>
      </c>
      <c r="O39" s="16" t="s">
        <v>58</v>
      </c>
      <c r="P39" s="17">
        <f t="shared" ref="P39:T39" si="11">+P8</f>
        <v>-402453</v>
      </c>
      <c r="Q39" s="17">
        <f t="shared" si="11"/>
        <v>-1215832</v>
      </c>
      <c r="R39" s="17">
        <f t="shared" si="11"/>
        <v>-95235</v>
      </c>
      <c r="S39" s="17">
        <f t="shared" si="11"/>
        <v>75779</v>
      </c>
      <c r="T39" s="17">
        <f t="shared" si="11"/>
        <v>-1637741</v>
      </c>
    </row>
    <row r="40" spans="1:20" ht="19.5" customHeight="1" thickBot="1">
      <c r="A40" s="6" t="s">
        <v>61</v>
      </c>
      <c r="B40" s="7">
        <f t="shared" ref="B40:D40" si="12">+B9</f>
        <v>657186</v>
      </c>
      <c r="C40" s="7">
        <f t="shared" si="12"/>
        <v>628899</v>
      </c>
      <c r="D40" s="8">
        <f t="shared" si="12"/>
        <v>4.4978605467650645E-2</v>
      </c>
      <c r="G40" s="6" t="s">
        <v>61</v>
      </c>
      <c r="H40" s="7">
        <f t="shared" ref="H40:L40" si="13">+H9</f>
        <v>425031</v>
      </c>
      <c r="I40" s="7">
        <f t="shared" si="13"/>
        <v>195296</v>
      </c>
      <c r="J40" s="7">
        <f t="shared" si="13"/>
        <v>23705</v>
      </c>
      <c r="K40" s="7">
        <f t="shared" si="13"/>
        <v>13154</v>
      </c>
      <c r="L40" s="7">
        <f t="shared" si="13"/>
        <v>657186</v>
      </c>
      <c r="O40" s="6" t="s">
        <v>61</v>
      </c>
      <c r="P40" s="7">
        <f t="shared" ref="P40:T40" si="14">+P9</f>
        <v>402420</v>
      </c>
      <c r="Q40" s="7">
        <f t="shared" si="14"/>
        <v>198007</v>
      </c>
      <c r="R40" s="7">
        <f t="shared" si="14"/>
        <v>22926</v>
      </c>
      <c r="S40" s="7">
        <f t="shared" si="14"/>
        <v>5546</v>
      </c>
      <c r="T40" s="7">
        <f t="shared" si="14"/>
        <v>628899</v>
      </c>
    </row>
    <row r="41" spans="1:20" ht="19.5" customHeight="1">
      <c r="A41" s="16" t="s">
        <v>64</v>
      </c>
      <c r="B41" s="17">
        <f t="shared" ref="B41:D41" si="15">+B10</f>
        <v>-76970</v>
      </c>
      <c r="C41" s="17">
        <f t="shared" si="15"/>
        <v>-86665</v>
      </c>
      <c r="D41" s="18">
        <f t="shared" si="15"/>
        <v>-0.11186753591415222</v>
      </c>
      <c r="G41" s="16" t="s">
        <v>64</v>
      </c>
      <c r="H41" s="17">
        <f t="shared" ref="H41:L41" si="16">+H10</f>
        <v>-27296</v>
      </c>
      <c r="I41" s="17">
        <f t="shared" si="16"/>
        <v>-29987</v>
      </c>
      <c r="J41" s="17">
        <f t="shared" si="16"/>
        <v>-12856</v>
      </c>
      <c r="K41" s="17">
        <f t="shared" si="16"/>
        <v>-6831</v>
      </c>
      <c r="L41" s="17">
        <f t="shared" si="16"/>
        <v>-76970</v>
      </c>
      <c r="O41" s="16" t="s">
        <v>64</v>
      </c>
      <c r="P41" s="17">
        <f t="shared" ref="P41:T41" si="17">+P10</f>
        <v>-34196</v>
      </c>
      <c r="Q41" s="17">
        <f t="shared" si="17"/>
        <v>-31054</v>
      </c>
      <c r="R41" s="17">
        <f t="shared" si="17"/>
        <v>-13750</v>
      </c>
      <c r="S41" s="17">
        <f t="shared" si="17"/>
        <v>-7665</v>
      </c>
      <c r="T41" s="17">
        <f t="shared" si="17"/>
        <v>-86665</v>
      </c>
    </row>
    <row r="42" spans="1:20" ht="19.5" customHeight="1" thickBot="1">
      <c r="A42" s="32" t="s">
        <v>66</v>
      </c>
      <c r="B42" s="17">
        <f t="shared" ref="B42:D42" si="18">+B11</f>
        <v>19432</v>
      </c>
      <c r="C42" s="17">
        <f t="shared" si="18"/>
        <v>20272</v>
      </c>
      <c r="D42" s="18">
        <f t="shared" si="18"/>
        <v>-4.143646408839774E-2</v>
      </c>
      <c r="G42" s="32" t="s">
        <v>66</v>
      </c>
      <c r="H42" s="17">
        <f t="shared" ref="H42:L42" si="19">+H11</f>
        <v>-585</v>
      </c>
      <c r="I42" s="17">
        <f t="shared" si="19"/>
        <v>1501</v>
      </c>
      <c r="J42" s="17">
        <f t="shared" si="19"/>
        <v>-2257</v>
      </c>
      <c r="K42" s="17">
        <f t="shared" si="19"/>
        <v>20773</v>
      </c>
      <c r="L42" s="17">
        <f t="shared" si="19"/>
        <v>19432</v>
      </c>
      <c r="O42" s="32" t="s">
        <v>66</v>
      </c>
      <c r="P42" s="17">
        <f t="shared" ref="P42:T42" si="20">+P11</f>
        <v>-14386</v>
      </c>
      <c r="Q42" s="17">
        <f t="shared" si="20"/>
        <v>17283</v>
      </c>
      <c r="R42" s="17">
        <f t="shared" si="20"/>
        <v>-2467</v>
      </c>
      <c r="S42" s="17">
        <f t="shared" si="20"/>
        <v>19842</v>
      </c>
      <c r="T42" s="17">
        <f t="shared" si="20"/>
        <v>20272</v>
      </c>
    </row>
    <row r="43" spans="1:20" ht="19.5" customHeight="1" thickBot="1">
      <c r="A43" s="6" t="s">
        <v>69</v>
      </c>
      <c r="B43" s="7">
        <f t="shared" ref="B43:D43" si="21">+B12</f>
        <v>599648</v>
      </c>
      <c r="C43" s="7">
        <f t="shared" si="21"/>
        <v>562506</v>
      </c>
      <c r="D43" s="8">
        <f t="shared" si="21"/>
        <v>6.6029517907364443E-2</v>
      </c>
      <c r="G43" s="6" t="s">
        <v>69</v>
      </c>
      <c r="H43" s="7">
        <f t="shared" ref="H43:L43" si="22">+H12</f>
        <v>397150</v>
      </c>
      <c r="I43" s="7">
        <f t="shared" si="22"/>
        <v>166810</v>
      </c>
      <c r="J43" s="7">
        <f t="shared" si="22"/>
        <v>8592</v>
      </c>
      <c r="K43" s="7">
        <f t="shared" si="22"/>
        <v>27096</v>
      </c>
      <c r="L43" s="7">
        <f t="shared" si="22"/>
        <v>599648</v>
      </c>
      <c r="O43" s="6" t="s">
        <v>69</v>
      </c>
      <c r="P43" s="7">
        <f t="shared" ref="P43:T43" si="23">+P12</f>
        <v>353838</v>
      </c>
      <c r="Q43" s="7">
        <f t="shared" si="23"/>
        <v>184236</v>
      </c>
      <c r="R43" s="7">
        <f t="shared" si="23"/>
        <v>6709</v>
      </c>
      <c r="S43" s="7">
        <f t="shared" si="23"/>
        <v>17723</v>
      </c>
      <c r="T43" s="7">
        <f t="shared" si="23"/>
        <v>562506</v>
      </c>
    </row>
    <row r="44" spans="1:20" ht="19.5" customHeight="1">
      <c r="A44" s="16" t="s">
        <v>72</v>
      </c>
      <c r="B44" s="17">
        <f t="shared" ref="B44:D44" si="24">+B13</f>
        <v>-349859</v>
      </c>
      <c r="C44" s="17">
        <f t="shared" si="24"/>
        <v>-355620</v>
      </c>
      <c r="D44" s="51">
        <f t="shared" si="24"/>
        <v>-1.6199876272425584E-2</v>
      </c>
      <c r="G44" s="16" t="s">
        <v>72</v>
      </c>
      <c r="H44" s="17">
        <f t="shared" ref="H44:L44" si="25">+H13</f>
        <v>-210441</v>
      </c>
      <c r="I44" s="17">
        <f t="shared" si="25"/>
        <v>-110151</v>
      </c>
      <c r="J44" s="17">
        <f t="shared" si="25"/>
        <v>-8862</v>
      </c>
      <c r="K44" s="17">
        <f t="shared" si="25"/>
        <v>-20405</v>
      </c>
      <c r="L44" s="17">
        <f t="shared" si="25"/>
        <v>-349859</v>
      </c>
      <c r="O44" s="16" t="s">
        <v>72</v>
      </c>
      <c r="P44" s="17">
        <f t="shared" ref="P44:T44" si="26">+P13</f>
        <v>-230361</v>
      </c>
      <c r="Q44" s="17">
        <f t="shared" si="26"/>
        <v>-79384</v>
      </c>
      <c r="R44" s="17">
        <f t="shared" si="26"/>
        <v>-11410</v>
      </c>
      <c r="S44" s="17">
        <f t="shared" si="26"/>
        <v>-34465</v>
      </c>
      <c r="T44" s="17">
        <f t="shared" si="26"/>
        <v>-355620</v>
      </c>
    </row>
    <row r="45" spans="1:20" ht="19.5" customHeight="1">
      <c r="A45" s="16" t="s">
        <v>73</v>
      </c>
      <c r="B45" s="17">
        <f t="shared" ref="B45:D45" si="27">+B14</f>
        <v>-64276</v>
      </c>
      <c r="C45" s="17">
        <f t="shared" si="27"/>
        <v>-2279</v>
      </c>
      <c r="D45" s="18" t="str">
        <f t="shared" si="27"/>
        <v>n.a.</v>
      </c>
      <c r="G45" s="16" t="s">
        <v>73</v>
      </c>
      <c r="H45" s="17">
        <f t="shared" ref="H45:L45" si="28">+H14</f>
        <v>-82912</v>
      </c>
      <c r="I45" s="17">
        <f t="shared" si="28"/>
        <v>1480</v>
      </c>
      <c r="J45" s="17">
        <f t="shared" si="28"/>
        <v>-1251</v>
      </c>
      <c r="K45" s="17">
        <f t="shared" si="28"/>
        <v>18407</v>
      </c>
      <c r="L45" s="17">
        <f t="shared" si="28"/>
        <v>-64276</v>
      </c>
      <c r="O45" s="16" t="s">
        <v>73</v>
      </c>
      <c r="P45" s="17">
        <f t="shared" ref="P45:T45" si="29">+P14</f>
        <v>12865</v>
      </c>
      <c r="Q45" s="17">
        <f t="shared" si="29"/>
        <v>1517</v>
      </c>
      <c r="R45" s="17">
        <f t="shared" si="29"/>
        <v>-371</v>
      </c>
      <c r="S45" s="17">
        <f t="shared" si="29"/>
        <v>-16290</v>
      </c>
      <c r="T45" s="17">
        <f t="shared" si="29"/>
        <v>-2279</v>
      </c>
    </row>
    <row r="46" spans="1:20" ht="19.5" customHeight="1">
      <c r="A46" s="16" t="s">
        <v>75</v>
      </c>
      <c r="B46" s="17">
        <f t="shared" ref="B46:D46" si="30">+B15</f>
        <v>-11075</v>
      </c>
      <c r="C46" s="17">
        <f t="shared" si="30"/>
        <v>-3260</v>
      </c>
      <c r="D46" s="18" t="str">
        <f t="shared" si="30"/>
        <v>n.a.</v>
      </c>
      <c r="G46" s="16" t="s">
        <v>75</v>
      </c>
      <c r="H46" s="17">
        <f t="shared" ref="H46:L46" si="31">+H15</f>
        <v>482</v>
      </c>
      <c r="I46" s="17">
        <f t="shared" si="31"/>
        <v>-13999</v>
      </c>
      <c r="J46" s="17">
        <f t="shared" si="31"/>
        <v>3140</v>
      </c>
      <c r="K46" s="17">
        <f t="shared" si="31"/>
        <v>-698</v>
      </c>
      <c r="L46" s="17">
        <f t="shared" si="31"/>
        <v>-11075</v>
      </c>
      <c r="O46" s="16" t="s">
        <v>75</v>
      </c>
      <c r="P46" s="17">
        <f t="shared" ref="P46:T46" si="32">+P15</f>
        <v>2475</v>
      </c>
      <c r="Q46" s="17">
        <f t="shared" si="32"/>
        <v>-10386</v>
      </c>
      <c r="R46" s="17">
        <f t="shared" si="32"/>
        <v>3193</v>
      </c>
      <c r="S46" s="17">
        <f t="shared" si="32"/>
        <v>1458</v>
      </c>
      <c r="T46" s="17">
        <f t="shared" si="32"/>
        <v>-3260</v>
      </c>
    </row>
    <row r="47" spans="1:20" ht="19.5" customHeight="1">
      <c r="A47" s="16" t="s">
        <v>76</v>
      </c>
      <c r="B47" s="17">
        <f t="shared" ref="B47:D47" si="33">+B16</f>
        <v>-13706</v>
      </c>
      <c r="C47" s="17">
        <f t="shared" si="33"/>
        <v>-13983</v>
      </c>
      <c r="D47" s="18" t="str">
        <f t="shared" si="33"/>
        <v>n.a.</v>
      </c>
      <c r="G47" s="16" t="s">
        <v>76</v>
      </c>
      <c r="H47" s="17">
        <f t="shared" ref="H47:L47" si="34">+H16</f>
        <v>47</v>
      </c>
      <c r="I47" s="17">
        <f t="shared" si="34"/>
        <v>-4</v>
      </c>
      <c r="J47" s="17">
        <f t="shared" si="34"/>
        <v>138</v>
      </c>
      <c r="K47" s="17">
        <f t="shared" si="34"/>
        <v>-13887</v>
      </c>
      <c r="L47" s="17">
        <f t="shared" si="34"/>
        <v>-13706</v>
      </c>
      <c r="O47" s="16" t="s">
        <v>76</v>
      </c>
      <c r="P47" s="17">
        <f t="shared" ref="P47:T47" si="35">+P16</f>
        <v>-680</v>
      </c>
      <c r="Q47" s="17">
        <f t="shared" si="35"/>
        <v>-2</v>
      </c>
      <c r="R47" s="17">
        <f t="shared" si="35"/>
        <v>75</v>
      </c>
      <c r="S47" s="17">
        <f t="shared" si="35"/>
        <v>-13376</v>
      </c>
      <c r="T47" s="17">
        <f t="shared" si="35"/>
        <v>-13983</v>
      </c>
    </row>
    <row r="48" spans="1:20" ht="19.5" customHeight="1">
      <c r="A48" s="32" t="s">
        <v>78</v>
      </c>
      <c r="B48" s="17">
        <f t="shared" ref="B48:D48" si="36">+B17</f>
        <v>21974</v>
      </c>
      <c r="C48" s="36">
        <f t="shared" si="36"/>
        <v>14631</v>
      </c>
      <c r="D48" s="51">
        <f t="shared" si="36"/>
        <v>0.50187957077438305</v>
      </c>
      <c r="G48" s="32" t="s">
        <v>78</v>
      </c>
      <c r="H48" s="17">
        <f t="shared" ref="H48:L48" si="37">+H17</f>
        <v>16638</v>
      </c>
      <c r="I48" s="17">
        <f t="shared" si="37"/>
        <v>0</v>
      </c>
      <c r="J48" s="17">
        <f t="shared" si="37"/>
        <v>843</v>
      </c>
      <c r="K48" s="17">
        <f t="shared" si="37"/>
        <v>4493</v>
      </c>
      <c r="L48" s="17">
        <f t="shared" si="37"/>
        <v>21974</v>
      </c>
      <c r="O48" s="32" t="s">
        <v>78</v>
      </c>
      <c r="P48" s="17">
        <f t="shared" ref="P48:T48" si="38">+P17</f>
        <v>25051</v>
      </c>
      <c r="Q48" s="17">
        <f t="shared" si="38"/>
        <v>0</v>
      </c>
      <c r="R48" s="17">
        <f t="shared" si="38"/>
        <v>257</v>
      </c>
      <c r="S48" s="17">
        <f t="shared" si="38"/>
        <v>-10677</v>
      </c>
      <c r="T48" s="17">
        <f t="shared" si="38"/>
        <v>14631</v>
      </c>
    </row>
    <row r="49" spans="1:20" ht="19.5" customHeight="1" thickBot="1">
      <c r="A49" s="16" t="s">
        <v>81</v>
      </c>
      <c r="B49" s="17">
        <f t="shared" ref="B49:D49" si="39">+B18</f>
        <v>1085</v>
      </c>
      <c r="C49" s="17">
        <f t="shared" si="39"/>
        <v>6835</v>
      </c>
      <c r="D49" s="18">
        <f t="shared" si="39"/>
        <v>-0.84125822970007313</v>
      </c>
      <c r="G49" s="16" t="s">
        <v>81</v>
      </c>
      <c r="H49" s="17">
        <f t="shared" ref="H49:L49" si="40">+H18</f>
        <v>214</v>
      </c>
      <c r="I49" s="17">
        <f t="shared" si="40"/>
        <v>1151</v>
      </c>
      <c r="J49" s="17">
        <f t="shared" si="40"/>
        <v>-79</v>
      </c>
      <c r="K49" s="17">
        <f t="shared" si="40"/>
        <v>-201</v>
      </c>
      <c r="L49" s="17">
        <f t="shared" si="40"/>
        <v>1085</v>
      </c>
      <c r="O49" s="16" t="s">
        <v>81</v>
      </c>
      <c r="P49" s="17">
        <f t="shared" ref="P49:T49" si="41">+P18</f>
        <v>77</v>
      </c>
      <c r="Q49" s="17">
        <f t="shared" si="41"/>
        <v>6754</v>
      </c>
      <c r="R49" s="17">
        <f t="shared" si="41"/>
        <v>-40</v>
      </c>
      <c r="S49" s="17">
        <f t="shared" si="41"/>
        <v>44</v>
      </c>
      <c r="T49" s="17">
        <f t="shared" si="41"/>
        <v>6835</v>
      </c>
    </row>
    <row r="50" spans="1:20" ht="19.5" customHeight="1" thickBot="1">
      <c r="A50" s="6" t="s">
        <v>84</v>
      </c>
      <c r="B50" s="7">
        <f t="shared" ref="B50:D50" si="42">+B19</f>
        <v>183791</v>
      </c>
      <c r="C50" s="7">
        <f t="shared" si="42"/>
        <v>208830</v>
      </c>
      <c r="D50" s="8">
        <f t="shared" si="42"/>
        <v>-0.11990135516927647</v>
      </c>
      <c r="G50" s="6" t="s">
        <v>84</v>
      </c>
      <c r="H50" s="7">
        <f t="shared" ref="H50:L50" si="43">+H19</f>
        <v>121178</v>
      </c>
      <c r="I50" s="7">
        <f t="shared" si="43"/>
        <v>45287</v>
      </c>
      <c r="J50" s="7">
        <f t="shared" si="43"/>
        <v>2521</v>
      </c>
      <c r="K50" s="7">
        <f t="shared" si="43"/>
        <v>14805</v>
      </c>
      <c r="L50" s="7">
        <f t="shared" si="43"/>
        <v>183791</v>
      </c>
      <c r="O50" s="6" t="s">
        <v>84</v>
      </c>
      <c r="P50" s="7">
        <f t="shared" ref="P50:T50" si="44">+P19</f>
        <v>163265</v>
      </c>
      <c r="Q50" s="7">
        <f t="shared" si="44"/>
        <v>102735</v>
      </c>
      <c r="R50" s="7">
        <f t="shared" si="44"/>
        <v>-1587</v>
      </c>
      <c r="S50" s="7">
        <f t="shared" si="44"/>
        <v>-55583</v>
      </c>
      <c r="T50" s="7">
        <f t="shared" si="44"/>
        <v>208830</v>
      </c>
    </row>
    <row r="51" spans="1:20" ht="19.5" customHeight="1">
      <c r="A51" s="16" t="s">
        <v>85</v>
      </c>
      <c r="B51" s="17">
        <f t="shared" ref="B51:D51" si="45">+B20</f>
        <v>-86370</v>
      </c>
      <c r="C51" s="17">
        <f t="shared" si="45"/>
        <v>-93136</v>
      </c>
      <c r="D51" s="18">
        <f t="shared" si="45"/>
        <v>-7.2646452499570469E-2</v>
      </c>
      <c r="G51" s="16" t="s">
        <v>85</v>
      </c>
      <c r="H51" s="17">
        <f t="shared" ref="H51:L51" si="46">+H20</f>
        <v>-46042</v>
      </c>
      <c r="I51" s="17">
        <f t="shared" si="46"/>
        <v>-23641</v>
      </c>
      <c r="J51" s="17">
        <f t="shared" si="46"/>
        <v>-716</v>
      </c>
      <c r="K51" s="17">
        <f t="shared" si="46"/>
        <v>-15971</v>
      </c>
      <c r="L51" s="17">
        <f t="shared" si="46"/>
        <v>-86370</v>
      </c>
      <c r="O51" s="16" t="s">
        <v>85</v>
      </c>
      <c r="P51" s="17">
        <f t="shared" ref="P51:T51" si="47">+P20</f>
        <v>-47444</v>
      </c>
      <c r="Q51" s="17">
        <f t="shared" si="47"/>
        <v>-39391</v>
      </c>
      <c r="R51" s="17">
        <f t="shared" si="47"/>
        <v>-210</v>
      </c>
      <c r="S51" s="17">
        <f t="shared" si="47"/>
        <v>-6091</v>
      </c>
      <c r="T51" s="17">
        <f t="shared" si="47"/>
        <v>-93136</v>
      </c>
    </row>
    <row r="52" spans="1:20" ht="19.5" customHeight="1">
      <c r="A52" s="39" t="s">
        <v>87</v>
      </c>
      <c r="B52" s="40">
        <f t="shared" ref="B52:D52" si="48">+B21</f>
        <v>97421</v>
      </c>
      <c r="C52" s="40">
        <f t="shared" si="48"/>
        <v>115694</v>
      </c>
      <c r="D52" s="53">
        <f t="shared" si="48"/>
        <v>-0.15794250350061367</v>
      </c>
      <c r="G52" s="39" t="s">
        <v>87</v>
      </c>
      <c r="H52" s="40">
        <f t="shared" ref="H52:L52" si="49">+H21</f>
        <v>75136</v>
      </c>
      <c r="I52" s="40">
        <f t="shared" si="49"/>
        <v>21646</v>
      </c>
      <c r="J52" s="40">
        <f t="shared" si="49"/>
        <v>1805</v>
      </c>
      <c r="K52" s="40">
        <f t="shared" si="49"/>
        <v>-1166</v>
      </c>
      <c r="L52" s="40">
        <f t="shared" si="49"/>
        <v>97421</v>
      </c>
      <c r="O52" s="39" t="s">
        <v>87</v>
      </c>
      <c r="P52" s="40">
        <f t="shared" ref="P52:T52" si="50">+P21</f>
        <v>115821</v>
      </c>
      <c r="Q52" s="40">
        <f t="shared" si="50"/>
        <v>63344</v>
      </c>
      <c r="R52" s="40">
        <f t="shared" si="50"/>
        <v>-1797</v>
      </c>
      <c r="S52" s="40">
        <f t="shared" si="50"/>
        <v>-61674</v>
      </c>
      <c r="T52" s="40">
        <f t="shared" si="50"/>
        <v>115694</v>
      </c>
    </row>
    <row r="53" spans="1:20" ht="9.75" customHeight="1">
      <c r="A53" s="16"/>
      <c r="B53" s="47"/>
      <c r="C53" s="17"/>
      <c r="D53" s="18"/>
      <c r="G53" s="16"/>
      <c r="H53" s="47"/>
      <c r="I53" s="47"/>
      <c r="J53" s="47"/>
      <c r="K53" s="47"/>
      <c r="L53" s="47"/>
      <c r="O53" s="16"/>
      <c r="P53" s="47"/>
      <c r="Q53" s="47"/>
      <c r="R53" s="47"/>
      <c r="S53" s="47"/>
      <c r="T53" s="47"/>
    </row>
    <row r="54" spans="1:20" ht="19.5" customHeight="1">
      <c r="A54" s="39" t="s">
        <v>88</v>
      </c>
      <c r="B54" s="40">
        <f t="shared" ref="B54:D54" si="51">+B23</f>
        <v>0</v>
      </c>
      <c r="C54" s="40">
        <f t="shared" si="51"/>
        <v>0</v>
      </c>
      <c r="D54" s="53" t="str">
        <f t="shared" si="51"/>
        <v>n.a.</v>
      </c>
      <c r="G54" s="39" t="s">
        <v>88</v>
      </c>
      <c r="H54" s="40">
        <f t="shared" ref="H54:L54" si="52">+H23</f>
        <v>0</v>
      </c>
      <c r="I54" s="40">
        <f t="shared" si="52"/>
        <v>0</v>
      </c>
      <c r="J54" s="40">
        <f t="shared" si="52"/>
        <v>0</v>
      </c>
      <c r="K54" s="40">
        <f t="shared" si="52"/>
        <v>0</v>
      </c>
      <c r="L54" s="40">
        <f t="shared" si="52"/>
        <v>0</v>
      </c>
      <c r="O54" s="39" t="s">
        <v>88</v>
      </c>
      <c r="P54" s="40">
        <f t="shared" ref="P54:T54" si="53">+P23</f>
        <v>0</v>
      </c>
      <c r="Q54" s="40">
        <f t="shared" si="53"/>
        <v>0</v>
      </c>
      <c r="R54" s="40">
        <f t="shared" si="53"/>
        <v>0</v>
      </c>
      <c r="S54" s="40">
        <f t="shared" si="53"/>
        <v>0</v>
      </c>
      <c r="T54" s="40">
        <f t="shared" si="53"/>
        <v>0</v>
      </c>
    </row>
    <row r="55" spans="1:20" ht="9.75" customHeight="1" thickBot="1">
      <c r="A55" s="16"/>
      <c r="B55" s="47"/>
      <c r="C55" s="17"/>
      <c r="D55" s="18"/>
      <c r="G55" s="16"/>
      <c r="H55" s="47"/>
      <c r="I55" s="47"/>
      <c r="J55" s="47"/>
      <c r="K55" s="47"/>
      <c r="L55" s="47"/>
      <c r="O55" s="16"/>
      <c r="P55" s="47"/>
      <c r="Q55" s="47"/>
      <c r="R55" s="47"/>
      <c r="S55" s="47"/>
      <c r="T55" s="47"/>
    </row>
    <row r="56" spans="1:20" ht="19.5" customHeight="1" thickBot="1">
      <c r="A56" s="6" t="s">
        <v>89</v>
      </c>
      <c r="B56" s="7">
        <f t="shared" ref="B56:D56" si="54">+B25</f>
        <v>97421</v>
      </c>
      <c r="C56" s="7">
        <f t="shared" si="54"/>
        <v>115694</v>
      </c>
      <c r="D56" s="8">
        <f t="shared" si="54"/>
        <v>-0.15794250350061367</v>
      </c>
      <c r="G56" s="6" t="s">
        <v>89</v>
      </c>
      <c r="H56" s="7">
        <f t="shared" ref="H56:L56" si="55">+H25</f>
        <v>75136</v>
      </c>
      <c r="I56" s="7">
        <f t="shared" si="55"/>
        <v>21646</v>
      </c>
      <c r="J56" s="7">
        <f t="shared" si="55"/>
        <v>1805</v>
      </c>
      <c r="K56" s="7">
        <f t="shared" si="55"/>
        <v>-1166</v>
      </c>
      <c r="L56" s="7">
        <f t="shared" si="55"/>
        <v>97421</v>
      </c>
      <c r="O56" s="6" t="s">
        <v>89</v>
      </c>
      <c r="P56" s="7">
        <f t="shared" ref="P56:T56" si="56">+P25</f>
        <v>115821</v>
      </c>
      <c r="Q56" s="7">
        <f t="shared" si="56"/>
        <v>63344</v>
      </c>
      <c r="R56" s="7">
        <f t="shared" si="56"/>
        <v>-1797</v>
      </c>
      <c r="S56" s="7">
        <f t="shared" si="56"/>
        <v>-61674</v>
      </c>
      <c r="T56" s="7">
        <f t="shared" si="56"/>
        <v>115694</v>
      </c>
    </row>
    <row r="57" spans="1:20" ht="19.5" customHeight="1" thickBot="1">
      <c r="A57" s="16" t="s">
        <v>90</v>
      </c>
      <c r="B57" s="17">
        <f t="shared" ref="B57:D57" si="57">+B26</f>
        <v>-45664</v>
      </c>
      <c r="C57" s="17">
        <f t="shared" si="57"/>
        <v>-65171</v>
      </c>
      <c r="D57" s="18">
        <f t="shared" si="57"/>
        <v>-0.29932024980436078</v>
      </c>
      <c r="G57" s="16" t="s">
        <v>90</v>
      </c>
      <c r="H57" s="17">
        <f t="shared" ref="H57:L57" si="58">+H26</f>
        <v>-30244</v>
      </c>
      <c r="I57" s="17">
        <f t="shared" si="58"/>
        <v>-16520</v>
      </c>
      <c r="J57" s="17">
        <f t="shared" si="58"/>
        <v>1191</v>
      </c>
      <c r="K57" s="17">
        <f t="shared" si="58"/>
        <v>-91</v>
      </c>
      <c r="L57" s="17">
        <f t="shared" si="58"/>
        <v>-45664</v>
      </c>
      <c r="O57" s="16" t="s">
        <v>90</v>
      </c>
      <c r="P57" s="17">
        <f t="shared" ref="P57:T57" si="59">+P26</f>
        <v>-30255</v>
      </c>
      <c r="Q57" s="17">
        <f t="shared" si="59"/>
        <v>-34095</v>
      </c>
      <c r="R57" s="17">
        <f t="shared" si="59"/>
        <v>1006</v>
      </c>
      <c r="S57" s="17">
        <f t="shared" si="59"/>
        <v>-1827</v>
      </c>
      <c r="T57" s="17">
        <f t="shared" si="59"/>
        <v>-65171</v>
      </c>
    </row>
    <row r="58" spans="1:20" ht="19.5" customHeight="1" thickBot="1">
      <c r="A58" s="6" t="s">
        <v>91</v>
      </c>
      <c r="B58" s="7">
        <f t="shared" ref="B58:D58" si="60">+B27</f>
        <v>51757</v>
      </c>
      <c r="C58" s="7">
        <f t="shared" si="60"/>
        <v>50523</v>
      </c>
      <c r="D58" s="8">
        <f t="shared" si="60"/>
        <v>2.4424519525760635E-2</v>
      </c>
      <c r="G58" s="6" t="s">
        <v>91</v>
      </c>
      <c r="H58" s="7">
        <f t="shared" ref="H58:L58" si="61">+H27</f>
        <v>44892</v>
      </c>
      <c r="I58" s="7">
        <f t="shared" si="61"/>
        <v>5126</v>
      </c>
      <c r="J58" s="7">
        <f t="shared" si="61"/>
        <v>2996</v>
      </c>
      <c r="K58" s="7">
        <f t="shared" si="61"/>
        <v>-1257</v>
      </c>
      <c r="L58" s="7">
        <f t="shared" si="61"/>
        <v>51757</v>
      </c>
      <c r="O58" s="6" t="s">
        <v>91</v>
      </c>
      <c r="P58" s="7">
        <f t="shared" ref="P58:T58" si="62">+P27</f>
        <v>85566</v>
      </c>
      <c r="Q58" s="7">
        <f t="shared" si="62"/>
        <v>29249</v>
      </c>
      <c r="R58" s="7">
        <f t="shared" si="62"/>
        <v>-791</v>
      </c>
      <c r="S58" s="7">
        <f t="shared" si="62"/>
        <v>-63501</v>
      </c>
      <c r="T58" s="7">
        <f t="shared" si="62"/>
        <v>50523</v>
      </c>
    </row>
    <row r="59" spans="1:20" ht="23.45" customHeight="1">
      <c r="A59" s="356" t="s">
        <v>321</v>
      </c>
      <c r="B59" s="356"/>
      <c r="C59" s="356"/>
      <c r="D59" s="356"/>
      <c r="O59" s="357" t="s">
        <v>320</v>
      </c>
      <c r="P59" s="357"/>
      <c r="Q59" s="357"/>
      <c r="R59" s="357"/>
      <c r="S59" s="357"/>
      <c r="T59" s="357"/>
    </row>
    <row r="60" spans="1:20" ht="23.45" customHeight="1"/>
  </sheetData>
  <mergeCells count="30">
    <mergeCell ref="A28:D28"/>
    <mergeCell ref="O28:T28"/>
    <mergeCell ref="A59:D59"/>
    <mergeCell ref="O59:T59"/>
    <mergeCell ref="B2:B3"/>
    <mergeCell ref="C2:C3"/>
    <mergeCell ref="D2:D3"/>
    <mergeCell ref="B33:B34"/>
    <mergeCell ref="C33:C34"/>
    <mergeCell ref="D33:D34"/>
    <mergeCell ref="H2:H3"/>
    <mergeCell ref="I2:I3"/>
    <mergeCell ref="J2:J3"/>
    <mergeCell ref="K2:K3"/>
    <mergeCell ref="L2:L3"/>
    <mergeCell ref="P2:P3"/>
    <mergeCell ref="Q2:Q3"/>
    <mergeCell ref="R2:R3"/>
    <mergeCell ref="S2:S3"/>
    <mergeCell ref="T2:T3"/>
    <mergeCell ref="P33:P34"/>
    <mergeCell ref="Q33:Q34"/>
    <mergeCell ref="R33:R34"/>
    <mergeCell ref="S33:S34"/>
    <mergeCell ref="T33:T34"/>
    <mergeCell ref="H33:H34"/>
    <mergeCell ref="I33:I34"/>
    <mergeCell ref="J33:J34"/>
    <mergeCell ref="K33:K34"/>
    <mergeCell ref="L33:L3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84CD-F2C0-41E0-ABBA-550C590E2AD7}">
  <sheetPr>
    <tabColor theme="1"/>
  </sheetPr>
  <dimension ref="A2:J16"/>
  <sheetViews>
    <sheetView showGridLines="0" zoomScale="110" zoomScaleNormal="110" workbookViewId="0">
      <selection activeCell="H20" sqref="H20"/>
    </sheetView>
  </sheetViews>
  <sheetFormatPr baseColWidth="10" defaultRowHeight="15"/>
  <cols>
    <col min="1" max="1" width="53.28515625" bestFit="1" customWidth="1"/>
    <col min="2" max="4" width="14.42578125" customWidth="1"/>
    <col min="5" max="6" width="6.7109375" customWidth="1"/>
    <col min="7" max="7" width="41.85546875" customWidth="1"/>
    <col min="8" max="10" width="14.42578125" customWidth="1"/>
  </cols>
  <sheetData>
    <row r="2" spans="1:10" ht="15" customHeight="1">
      <c r="B2" s="361">
        <v>45444</v>
      </c>
      <c r="C2" s="362">
        <v>45261</v>
      </c>
      <c r="D2" s="363" t="s">
        <v>248</v>
      </c>
      <c r="H2" s="361">
        <f>+B2</f>
        <v>45444</v>
      </c>
      <c r="I2" s="362">
        <f>+C2</f>
        <v>45261</v>
      </c>
      <c r="J2" s="347" t="s">
        <v>247</v>
      </c>
    </row>
    <row r="3" spans="1:10" ht="15.75" customHeight="1" thickBot="1">
      <c r="A3" s="156" t="s">
        <v>211</v>
      </c>
      <c r="B3" s="345"/>
      <c r="C3" s="346"/>
      <c r="D3" s="363"/>
      <c r="G3" s="156" t="s">
        <v>131</v>
      </c>
      <c r="H3" s="345"/>
      <c r="I3" s="346"/>
      <c r="J3" s="347"/>
    </row>
    <row r="4" spans="1:10" ht="15.75" thickTop="1">
      <c r="A4" s="263" t="s">
        <v>129</v>
      </c>
      <c r="B4" s="264">
        <v>6457</v>
      </c>
      <c r="C4" s="264">
        <v>6139</v>
      </c>
      <c r="D4" s="264">
        <f>+B4-C4</f>
        <v>318</v>
      </c>
      <c r="E4" s="128"/>
      <c r="F4" s="128"/>
      <c r="G4" s="263" t="s">
        <v>132</v>
      </c>
      <c r="H4" s="264">
        <f>+B4</f>
        <v>6457</v>
      </c>
      <c r="I4" s="264">
        <f t="shared" ref="I4:I6" si="0">+C4</f>
        <v>6139</v>
      </c>
      <c r="J4" s="263">
        <f t="shared" ref="J4:J6" si="1">+D4</f>
        <v>318</v>
      </c>
    </row>
    <row r="5" spans="1:10">
      <c r="A5" s="263" t="s">
        <v>226</v>
      </c>
      <c r="B5" s="263">
        <v>196</v>
      </c>
      <c r="C5" s="264">
        <v>269</v>
      </c>
      <c r="D5" s="264">
        <f>+B5-C5</f>
        <v>-73</v>
      </c>
      <c r="E5" s="128"/>
      <c r="F5" s="128"/>
      <c r="G5" s="263" t="s">
        <v>225</v>
      </c>
      <c r="H5" s="263">
        <f t="shared" ref="H5:H6" si="2">+B5</f>
        <v>196</v>
      </c>
      <c r="I5" s="263">
        <f t="shared" si="0"/>
        <v>269</v>
      </c>
      <c r="J5" s="263">
        <f t="shared" si="1"/>
        <v>-73</v>
      </c>
    </row>
    <row r="6" spans="1:10">
      <c r="A6" s="152" t="s">
        <v>130</v>
      </c>
      <c r="B6" s="153">
        <f>+SUM(B4:B5)</f>
        <v>6653</v>
      </c>
      <c r="C6" s="153">
        <f>+SUM(C4:C5)</f>
        <v>6408</v>
      </c>
      <c r="D6" s="154">
        <f>+B6-C6</f>
        <v>245</v>
      </c>
      <c r="E6" s="155"/>
      <c r="F6" s="155"/>
      <c r="G6" s="152" t="s">
        <v>133</v>
      </c>
      <c r="H6" s="153">
        <f t="shared" si="2"/>
        <v>6653</v>
      </c>
      <c r="I6" s="153">
        <f t="shared" si="0"/>
        <v>6408</v>
      </c>
      <c r="J6" s="154">
        <f t="shared" si="1"/>
        <v>245</v>
      </c>
    </row>
    <row r="7" spans="1:10">
      <c r="A7" s="128"/>
      <c r="B7" s="128"/>
      <c r="C7" s="128"/>
      <c r="D7" s="128"/>
      <c r="E7" s="128"/>
      <c r="F7" s="128"/>
      <c r="G7" s="128"/>
      <c r="H7" s="128"/>
      <c r="I7" s="128"/>
      <c r="J7" s="128"/>
    </row>
    <row r="8" spans="1:10" s="128" customFormat="1" ht="14.25">
      <c r="A8" s="128" t="s">
        <v>129</v>
      </c>
      <c r="B8" s="265">
        <f>+B4/B6</f>
        <v>0.97053960619269497</v>
      </c>
      <c r="C8" s="265">
        <f>+C4/C6</f>
        <v>0.95802122347066165</v>
      </c>
      <c r="G8" s="128" t="s">
        <v>132</v>
      </c>
      <c r="H8" s="265">
        <f>+B8</f>
        <v>0.97053960619269497</v>
      </c>
      <c r="I8" s="265">
        <f>+C8</f>
        <v>0.95802122347066165</v>
      </c>
    </row>
    <row r="9" spans="1:10" s="128" customFormat="1" ht="14.25">
      <c r="A9" s="128" t="s">
        <v>226</v>
      </c>
      <c r="B9" s="265">
        <f>+B5/B6</f>
        <v>2.9460393807304974E-2</v>
      </c>
      <c r="C9" s="265">
        <f>+C5/C6</f>
        <v>4.1978776529338326E-2</v>
      </c>
      <c r="G9" s="128" t="s">
        <v>225</v>
      </c>
      <c r="H9" s="265">
        <f>+B9</f>
        <v>2.9460393807304974E-2</v>
      </c>
      <c r="I9" s="265">
        <f>+C9</f>
        <v>4.1978776529338326E-2</v>
      </c>
    </row>
    <row r="10" spans="1:10" s="128" customFormat="1" ht="14.25"/>
    <row r="11" spans="1:10" s="128" customFormat="1" ht="14.25"/>
    <row r="12" spans="1:10" s="128" customFormat="1" ht="14.25"/>
    <row r="13" spans="1:10" s="128" customFormat="1" ht="14.25"/>
    <row r="14" spans="1:10" s="128" customFormat="1" ht="14.25"/>
    <row r="15" spans="1:10" s="128" customFormat="1" ht="14.25"/>
    <row r="16" spans="1:10" s="128" customFormat="1" ht="14.25"/>
  </sheetData>
  <mergeCells count="6">
    <mergeCell ref="H2:H3"/>
    <mergeCell ref="I2:I3"/>
    <mergeCell ref="J2:J3"/>
    <mergeCell ref="B2:B3"/>
    <mergeCell ref="C2:C3"/>
    <mergeCell ref="D2:D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B6:C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D8B3-5C40-4611-A202-50A64230F1F8}">
  <sheetPr>
    <tabColor theme="4"/>
  </sheetPr>
  <dimension ref="A1:K161"/>
  <sheetViews>
    <sheetView showGridLines="0" topLeftCell="A15" zoomScale="70" zoomScaleNormal="70" workbookViewId="0">
      <selection activeCell="F20" sqref="F20"/>
    </sheetView>
  </sheetViews>
  <sheetFormatPr baseColWidth="10" defaultRowHeight="15"/>
  <cols>
    <col min="1" max="1" width="6.42578125" customWidth="1"/>
    <col min="2" max="2" width="75.28515625" bestFit="1" customWidth="1"/>
    <col min="3" max="4" width="19.28515625" style="169" customWidth="1"/>
    <col min="5" max="5" width="19.28515625" customWidth="1"/>
    <col min="8" max="8" width="56.5703125" bestFit="1" customWidth="1"/>
    <col min="9" max="11" width="19.28515625" customWidth="1"/>
  </cols>
  <sheetData>
    <row r="1" spans="1:11" s="66" customFormat="1">
      <c r="C1" s="165"/>
      <c r="D1" s="165"/>
    </row>
    <row r="2" spans="1:11" ht="21.75" customHeight="1">
      <c r="A2" s="76"/>
      <c r="B2" s="269" t="s">
        <v>326</v>
      </c>
      <c r="C2" s="351" t="s">
        <v>250</v>
      </c>
      <c r="D2" s="346" t="s">
        <v>5</v>
      </c>
      <c r="E2" s="355" t="s">
        <v>251</v>
      </c>
      <c r="F2" s="266"/>
      <c r="G2" s="266"/>
      <c r="H2" s="269" t="s">
        <v>233</v>
      </c>
      <c r="I2" s="345" t="s">
        <v>317</v>
      </c>
      <c r="J2" s="346" t="s">
        <v>5</v>
      </c>
      <c r="K2" s="355" t="s">
        <v>37</v>
      </c>
    </row>
    <row r="3" spans="1:11" ht="21.75" customHeight="1" thickBot="1">
      <c r="A3" s="76"/>
      <c r="B3" s="137" t="s">
        <v>211</v>
      </c>
      <c r="C3" s="351"/>
      <c r="D3" s="346"/>
      <c r="E3" s="355"/>
      <c r="F3" s="136"/>
      <c r="G3" s="136"/>
      <c r="H3" s="137" t="s">
        <v>131</v>
      </c>
      <c r="I3" s="345"/>
      <c r="J3" s="346"/>
      <c r="K3" s="355"/>
    </row>
    <row r="4" spans="1:11">
      <c r="A4" s="76"/>
      <c r="B4" s="134" t="s">
        <v>134</v>
      </c>
      <c r="C4" s="267">
        <v>184.11792443285202</v>
      </c>
      <c r="D4" s="267">
        <v>144.26946622115199</v>
      </c>
      <c r="E4" s="79">
        <v>4</v>
      </c>
      <c r="H4" s="77" t="s">
        <v>150</v>
      </c>
      <c r="I4" s="78">
        <f>+C4</f>
        <v>184.11792443285202</v>
      </c>
      <c r="J4" s="78">
        <f t="shared" ref="J4:J19" si="0">+D4</f>
        <v>144.26946622115199</v>
      </c>
      <c r="K4" s="79">
        <f t="shared" ref="K4:K19" si="1">+E4</f>
        <v>4</v>
      </c>
    </row>
    <row r="5" spans="1:11">
      <c r="A5" s="76"/>
      <c r="B5" s="135" t="s">
        <v>136</v>
      </c>
      <c r="C5" s="268">
        <v>235.83850446812471</v>
      </c>
      <c r="D5" s="268">
        <v>162.09924400621728</v>
      </c>
      <c r="E5" s="82">
        <v>6</v>
      </c>
      <c r="H5" s="80" t="s">
        <v>136</v>
      </c>
      <c r="I5" s="81">
        <f t="shared" ref="I5:I19" si="2">+C5</f>
        <v>235.83850446812471</v>
      </c>
      <c r="J5" s="81">
        <f t="shared" si="0"/>
        <v>162.09924400621728</v>
      </c>
      <c r="K5" s="82">
        <f t="shared" si="1"/>
        <v>6</v>
      </c>
    </row>
    <row r="6" spans="1:11">
      <c r="A6" s="76"/>
      <c r="B6" s="135" t="s">
        <v>135</v>
      </c>
      <c r="C6" s="268">
        <v>263.31190301051384</v>
      </c>
      <c r="D6" s="268">
        <v>97.610313967760774</v>
      </c>
      <c r="E6" s="82">
        <v>14</v>
      </c>
      <c r="H6" s="80" t="s">
        <v>135</v>
      </c>
      <c r="I6" s="81">
        <f t="shared" si="2"/>
        <v>263.31190301051384</v>
      </c>
      <c r="J6" s="81">
        <f t="shared" si="0"/>
        <v>97.610313967760774</v>
      </c>
      <c r="K6" s="82">
        <f t="shared" si="1"/>
        <v>14</v>
      </c>
    </row>
    <row r="7" spans="1:11">
      <c r="A7" s="76"/>
      <c r="B7" s="135" t="s">
        <v>137</v>
      </c>
      <c r="C7" s="268">
        <v>86.383141158487518</v>
      </c>
      <c r="D7" s="268">
        <v>61.194357442359092</v>
      </c>
      <c r="E7" s="82">
        <v>17</v>
      </c>
      <c r="H7" s="80" t="s">
        <v>223</v>
      </c>
      <c r="I7" s="81">
        <f t="shared" si="2"/>
        <v>86.383141158487518</v>
      </c>
      <c r="J7" s="81">
        <f t="shared" si="0"/>
        <v>61.194357442359092</v>
      </c>
      <c r="K7" s="82">
        <f t="shared" si="1"/>
        <v>17</v>
      </c>
    </row>
    <row r="8" spans="1:11">
      <c r="A8" s="76"/>
      <c r="B8" s="135" t="s">
        <v>138</v>
      </c>
      <c r="C8" s="268">
        <v>73.037133186612493</v>
      </c>
      <c r="D8" s="268">
        <v>55.355422941153691</v>
      </c>
      <c r="E8" s="82">
        <v>2</v>
      </c>
      <c r="H8" s="80" t="s">
        <v>138</v>
      </c>
      <c r="I8" s="81">
        <f t="shared" si="2"/>
        <v>73.037133186612493</v>
      </c>
      <c r="J8" s="81">
        <f t="shared" si="0"/>
        <v>55.355422941153691</v>
      </c>
      <c r="K8" s="82">
        <f t="shared" si="1"/>
        <v>2</v>
      </c>
    </row>
    <row r="9" spans="1:11">
      <c r="A9" s="76"/>
      <c r="B9" s="135" t="s">
        <v>139</v>
      </c>
      <c r="C9" s="268">
        <v>36.886585832182604</v>
      </c>
      <c r="D9" s="268">
        <v>27.466004645394598</v>
      </c>
      <c r="E9" s="82">
        <v>1</v>
      </c>
      <c r="H9" s="80" t="s">
        <v>139</v>
      </c>
      <c r="I9" s="81">
        <f t="shared" si="2"/>
        <v>36.886585832182604</v>
      </c>
      <c r="J9" s="81">
        <f t="shared" si="0"/>
        <v>27.466004645394598</v>
      </c>
      <c r="K9" s="82">
        <f t="shared" si="1"/>
        <v>1</v>
      </c>
    </row>
    <row r="10" spans="1:11">
      <c r="A10" s="76"/>
      <c r="B10" s="135" t="s">
        <v>140</v>
      </c>
      <c r="C10" s="268">
        <v>47.196811547649801</v>
      </c>
      <c r="D10" s="268">
        <v>21.153104889306494</v>
      </c>
      <c r="E10" s="82">
        <v>2</v>
      </c>
      <c r="H10" s="80" t="s">
        <v>151</v>
      </c>
      <c r="I10" s="81">
        <f t="shared" si="2"/>
        <v>47.196811547649801</v>
      </c>
      <c r="J10" s="81">
        <f t="shared" si="0"/>
        <v>21.153104889306494</v>
      </c>
      <c r="K10" s="82">
        <f t="shared" si="1"/>
        <v>2</v>
      </c>
    </row>
    <row r="11" spans="1:11">
      <c r="A11" s="76"/>
      <c r="B11" s="135" t="s">
        <v>141</v>
      </c>
      <c r="C11" s="268">
        <v>19.995567270877601</v>
      </c>
      <c r="D11" s="268">
        <v>6.6635930222220017</v>
      </c>
      <c r="E11" s="82">
        <v>1</v>
      </c>
      <c r="H11" s="80" t="s">
        <v>152</v>
      </c>
      <c r="I11" s="81">
        <f t="shared" si="2"/>
        <v>19.995567270877601</v>
      </c>
      <c r="J11" s="81">
        <f t="shared" si="0"/>
        <v>6.6635930222220017</v>
      </c>
      <c r="K11" s="82">
        <f t="shared" si="1"/>
        <v>1</v>
      </c>
    </row>
    <row r="12" spans="1:11">
      <c r="A12" s="76"/>
      <c r="B12" s="135" t="s">
        <v>142</v>
      </c>
      <c r="C12" s="268">
        <v>20.749395671153099</v>
      </c>
      <c r="D12" s="268">
        <v>1.5279677646417986</v>
      </c>
      <c r="E12" s="82">
        <v>1</v>
      </c>
      <c r="H12" s="80" t="s">
        <v>153</v>
      </c>
      <c r="I12" s="81">
        <f t="shared" si="2"/>
        <v>20.749395671153099</v>
      </c>
      <c r="J12" s="81">
        <f t="shared" si="0"/>
        <v>1.5279677646417986</v>
      </c>
      <c r="K12" s="82">
        <f t="shared" si="1"/>
        <v>1</v>
      </c>
    </row>
    <row r="13" spans="1:11">
      <c r="A13" s="76"/>
      <c r="B13" s="135" t="s">
        <v>143</v>
      </c>
      <c r="C13" s="268">
        <v>7.7490065384259994</v>
      </c>
      <c r="D13" s="268">
        <v>1.2448563580873988</v>
      </c>
      <c r="E13" s="82">
        <v>2</v>
      </c>
      <c r="H13" s="80" t="s">
        <v>148</v>
      </c>
      <c r="I13" s="81">
        <f t="shared" si="2"/>
        <v>7.7490065384259994</v>
      </c>
      <c r="J13" s="81">
        <f t="shared" si="0"/>
        <v>1.2448563580873988</v>
      </c>
      <c r="K13" s="82">
        <f t="shared" si="1"/>
        <v>2</v>
      </c>
    </row>
    <row r="14" spans="1:11">
      <c r="A14" s="76"/>
      <c r="B14" s="135" t="s">
        <v>144</v>
      </c>
      <c r="C14" s="268">
        <v>38.328742321102602</v>
      </c>
      <c r="D14" s="268">
        <v>0.70417711832730123</v>
      </c>
      <c r="E14" s="82">
        <v>7</v>
      </c>
      <c r="H14" s="80" t="s">
        <v>149</v>
      </c>
      <c r="I14" s="81">
        <f t="shared" si="2"/>
        <v>38.328742321102602</v>
      </c>
      <c r="J14" s="81">
        <f t="shared" si="0"/>
        <v>0.70417711832730123</v>
      </c>
      <c r="K14" s="82">
        <f t="shared" si="1"/>
        <v>7</v>
      </c>
    </row>
    <row r="15" spans="1:11">
      <c r="A15" s="76"/>
      <c r="B15" s="135" t="s">
        <v>145</v>
      </c>
      <c r="C15" s="268">
        <v>6.8673500000035531E-3</v>
      </c>
      <c r="D15" s="268">
        <v>-9.638041449999994</v>
      </c>
      <c r="E15" s="82" t="s">
        <v>234</v>
      </c>
      <c r="H15" s="83" t="s">
        <v>145</v>
      </c>
      <c r="I15" s="84">
        <f t="shared" si="2"/>
        <v>6.8673500000035531E-3</v>
      </c>
      <c r="J15" s="81">
        <f t="shared" si="0"/>
        <v>-9.638041449999994</v>
      </c>
      <c r="K15" s="85" t="str">
        <f t="shared" si="1"/>
        <v>-</v>
      </c>
    </row>
    <row r="16" spans="1:11" ht="6.75" customHeight="1">
      <c r="A16" s="76"/>
      <c r="B16" s="76"/>
      <c r="C16" s="166"/>
      <c r="D16" s="166"/>
      <c r="E16" s="87"/>
      <c r="H16" s="76"/>
      <c r="I16" s="86"/>
      <c r="J16" s="86"/>
      <c r="K16" s="87"/>
    </row>
    <row r="17" spans="1:11">
      <c r="A17" s="76"/>
      <c r="B17" s="88" t="s">
        <v>146</v>
      </c>
      <c r="C17" s="167">
        <v>1013.6015827879824</v>
      </c>
      <c r="D17" s="167">
        <v>569.65046692662247</v>
      </c>
      <c r="E17" s="90">
        <v>57</v>
      </c>
      <c r="H17" s="88" t="s">
        <v>146</v>
      </c>
      <c r="I17" s="89">
        <f t="shared" si="2"/>
        <v>1013.6015827879824</v>
      </c>
      <c r="J17" s="89">
        <f t="shared" si="0"/>
        <v>569.65046692662247</v>
      </c>
      <c r="K17" s="90">
        <f t="shared" si="1"/>
        <v>57</v>
      </c>
    </row>
    <row r="18" spans="1:11" ht="6.75" customHeight="1">
      <c r="A18" s="76"/>
      <c r="B18" s="76"/>
      <c r="C18" s="166"/>
      <c r="D18" s="166"/>
      <c r="E18" s="87"/>
      <c r="H18" s="76"/>
      <c r="I18" s="86"/>
      <c r="J18" s="86"/>
      <c r="K18" s="87"/>
    </row>
    <row r="19" spans="1:11">
      <c r="A19" s="76"/>
      <c r="B19" s="91" t="s">
        <v>147</v>
      </c>
      <c r="C19" s="168">
        <v>829.48365835513027</v>
      </c>
      <c r="D19" s="168">
        <v>425.38100070547046</v>
      </c>
      <c r="E19" s="93">
        <v>53</v>
      </c>
      <c r="H19" s="91" t="s">
        <v>261</v>
      </c>
      <c r="I19" s="92">
        <f t="shared" si="2"/>
        <v>829.48365835513027</v>
      </c>
      <c r="J19" s="92">
        <f t="shared" si="0"/>
        <v>425.38100070547046</v>
      </c>
      <c r="K19" s="93">
        <f t="shared" si="1"/>
        <v>53</v>
      </c>
    </row>
    <row r="21" spans="1:11" s="302" customFormat="1">
      <c r="B21" s="302" t="s">
        <v>212</v>
      </c>
      <c r="C21" s="344"/>
      <c r="D21" s="344"/>
      <c r="H21" s="302" t="s">
        <v>224</v>
      </c>
    </row>
    <row r="23" spans="1:11" ht="22.5" customHeight="1">
      <c r="B23" s="127" t="s">
        <v>231</v>
      </c>
      <c r="C23" s="358" t="s">
        <v>242</v>
      </c>
      <c r="D23" s="359" t="s">
        <v>243</v>
      </c>
      <c r="E23" s="355" t="s">
        <v>244</v>
      </c>
      <c r="H23" s="127" t="s">
        <v>232</v>
      </c>
      <c r="I23" s="358" t="s">
        <v>245</v>
      </c>
      <c r="J23" s="359" t="s">
        <v>246</v>
      </c>
      <c r="K23" s="355" t="s">
        <v>249</v>
      </c>
    </row>
    <row r="24" spans="1:11" ht="22.5" customHeight="1" thickBot="1">
      <c r="B24" s="126" t="s">
        <v>14</v>
      </c>
      <c r="C24" s="358"/>
      <c r="D24" s="359"/>
      <c r="E24" s="355"/>
      <c r="H24" s="126" t="s">
        <v>39</v>
      </c>
      <c r="I24" s="358"/>
      <c r="J24" s="359"/>
      <c r="K24" s="355"/>
    </row>
    <row r="25" spans="1:11" ht="5.25" customHeight="1">
      <c r="B25" s="109"/>
      <c r="C25" s="170"/>
      <c r="D25" s="170"/>
      <c r="E25" s="109"/>
      <c r="H25" s="109"/>
      <c r="I25" s="109"/>
      <c r="J25" s="109"/>
      <c r="K25" s="109"/>
    </row>
    <row r="26" spans="1:11">
      <c r="B26" s="121" t="s">
        <v>169</v>
      </c>
      <c r="C26" s="110">
        <v>172539.90242812026</v>
      </c>
      <c r="D26" s="110">
        <v>179945.64449452242</v>
      </c>
      <c r="E26" s="111">
        <v>-4.115543939507571E-2</v>
      </c>
      <c r="H26" s="121" t="s">
        <v>169</v>
      </c>
      <c r="I26" s="110">
        <f>+C26</f>
        <v>172539.90242812026</v>
      </c>
      <c r="J26" s="110">
        <f t="shared" ref="J26:J37" si="3">+D26</f>
        <v>179945.64449452242</v>
      </c>
      <c r="K26" s="111">
        <f t="shared" ref="K26:K37" si="4">+E26</f>
        <v>-4.115543939507571E-2</v>
      </c>
    </row>
    <row r="27" spans="1:11">
      <c r="B27" s="121" t="s">
        <v>183</v>
      </c>
      <c r="C27" s="110">
        <v>215833.01292557921</v>
      </c>
      <c r="D27" s="110">
        <v>163755.16262303811</v>
      </c>
      <c r="E27" s="111">
        <v>0.31802264715417561</v>
      </c>
      <c r="H27" s="121" t="s">
        <v>183</v>
      </c>
      <c r="I27" s="110">
        <f t="shared" ref="I27:I37" si="5">+C27</f>
        <v>215833.01292557921</v>
      </c>
      <c r="J27" s="110">
        <f t="shared" si="3"/>
        <v>163755.16262303811</v>
      </c>
      <c r="K27" s="111">
        <f t="shared" si="4"/>
        <v>0.31802264715417561</v>
      </c>
    </row>
    <row r="28" spans="1:11">
      <c r="B28" s="121" t="s">
        <v>154</v>
      </c>
      <c r="C28" s="110">
        <v>84533.205781698111</v>
      </c>
      <c r="D28" s="110">
        <v>82831.897115716114</v>
      </c>
      <c r="E28" s="111">
        <v>2.0539293740976072E-2</v>
      </c>
      <c r="H28" s="121" t="s">
        <v>205</v>
      </c>
      <c r="I28" s="110">
        <f t="shared" si="5"/>
        <v>84533.205781698111</v>
      </c>
      <c r="J28" s="110">
        <f t="shared" si="3"/>
        <v>82831.897115716114</v>
      </c>
      <c r="K28" s="111">
        <f t="shared" si="4"/>
        <v>2.0539293740976072E-2</v>
      </c>
    </row>
    <row r="29" spans="1:11">
      <c r="B29" s="121" t="s">
        <v>189</v>
      </c>
      <c r="C29" s="110">
        <v>63466.873300332794</v>
      </c>
      <c r="D29" s="110">
        <v>54539.429745383597</v>
      </c>
      <c r="E29" s="111">
        <v>0.16368787859768275</v>
      </c>
      <c r="H29" s="121" t="s">
        <v>189</v>
      </c>
      <c r="I29" s="110">
        <f t="shared" si="5"/>
        <v>63466.873300332794</v>
      </c>
      <c r="J29" s="110">
        <f t="shared" si="3"/>
        <v>54539.429745383597</v>
      </c>
      <c r="K29" s="111">
        <f t="shared" si="4"/>
        <v>0.16368787859768275</v>
      </c>
    </row>
    <row r="30" spans="1:11">
      <c r="B30" s="121" t="s">
        <v>262</v>
      </c>
      <c r="C30" s="110">
        <v>45072.908692761601</v>
      </c>
      <c r="D30" s="110">
        <v>42493.014784345294</v>
      </c>
      <c r="E30" s="111">
        <v>6.0713364808532067E-2</v>
      </c>
      <c r="H30" s="121" t="s">
        <v>194</v>
      </c>
      <c r="I30" s="110">
        <f t="shared" si="5"/>
        <v>45072.908692761601</v>
      </c>
      <c r="J30" s="110">
        <f t="shared" si="3"/>
        <v>42493.014784345294</v>
      </c>
      <c r="K30" s="111">
        <f t="shared" si="4"/>
        <v>6.0713364808532067E-2</v>
      </c>
    </row>
    <row r="31" spans="1:11">
      <c r="B31" s="121" t="s">
        <v>192</v>
      </c>
      <c r="C31" s="110">
        <v>32496.103000733503</v>
      </c>
      <c r="D31" s="110">
        <v>28494.475077442898</v>
      </c>
      <c r="E31" s="111">
        <v>0.14043522164963185</v>
      </c>
      <c r="H31" s="121" t="s">
        <v>192</v>
      </c>
      <c r="I31" s="110">
        <f t="shared" si="5"/>
        <v>32496.103000733503</v>
      </c>
      <c r="J31" s="110">
        <f t="shared" si="3"/>
        <v>28494.475077442898</v>
      </c>
      <c r="K31" s="111">
        <f t="shared" si="4"/>
        <v>0.14043522164963185</v>
      </c>
    </row>
    <row r="32" spans="1:11">
      <c r="B32" s="121" t="s">
        <v>181</v>
      </c>
      <c r="C32" s="110">
        <v>18097.666299824301</v>
      </c>
      <c r="D32" s="110">
        <v>18874.447150786302</v>
      </c>
      <c r="E32" s="111">
        <v>-4.1155157804430909E-2</v>
      </c>
      <c r="H32" s="121" t="s">
        <v>181</v>
      </c>
      <c r="I32" s="110">
        <f t="shared" si="5"/>
        <v>18097.666299824301</v>
      </c>
      <c r="J32" s="110">
        <f t="shared" si="3"/>
        <v>18874.447150786302</v>
      </c>
      <c r="K32" s="111">
        <f t="shared" si="4"/>
        <v>-4.1155157804430909E-2</v>
      </c>
    </row>
    <row r="33" spans="2:11">
      <c r="B33" s="121" t="s">
        <v>198</v>
      </c>
      <c r="C33" s="110">
        <v>7160.0122571844004</v>
      </c>
      <c r="D33" s="110">
        <v>8199.0469950738989</v>
      </c>
      <c r="E33" s="111">
        <v>-0.12672628154391175</v>
      </c>
      <c r="H33" s="121" t="s">
        <v>206</v>
      </c>
      <c r="I33" s="110">
        <f t="shared" si="5"/>
        <v>7160.0122571844004</v>
      </c>
      <c r="J33" s="110">
        <f t="shared" si="3"/>
        <v>8199.0469950738989</v>
      </c>
      <c r="K33" s="111">
        <f t="shared" si="4"/>
        <v>-0.12672628154391175</v>
      </c>
    </row>
    <row r="34" spans="2:11">
      <c r="B34" s="121" t="s">
        <v>143</v>
      </c>
      <c r="C34" s="110">
        <v>5803.7129381300992</v>
      </c>
      <c r="D34" s="110">
        <v>4956.1362257169003</v>
      </c>
      <c r="E34" s="111">
        <v>0.17101562059880582</v>
      </c>
      <c r="H34" s="121" t="s">
        <v>148</v>
      </c>
      <c r="I34" s="110">
        <f t="shared" si="5"/>
        <v>5803.7129381300992</v>
      </c>
      <c r="J34" s="110">
        <f t="shared" si="3"/>
        <v>4956.1362257169003</v>
      </c>
      <c r="K34" s="111">
        <f t="shared" si="4"/>
        <v>0.17101562059880582</v>
      </c>
    </row>
    <row r="35" spans="2:11">
      <c r="B35" s="121" t="s">
        <v>168</v>
      </c>
      <c r="C35" s="110">
        <v>571.86216000000002</v>
      </c>
      <c r="D35" s="110">
        <v>567.41175999999996</v>
      </c>
      <c r="E35" s="111">
        <v>7.8433340895156523E-3</v>
      </c>
      <c r="H35" s="121" t="s">
        <v>168</v>
      </c>
      <c r="I35" s="110">
        <f t="shared" si="5"/>
        <v>571.86216000000002</v>
      </c>
      <c r="J35" s="110">
        <f t="shared" si="3"/>
        <v>567.41175999999996</v>
      </c>
      <c r="K35" s="111">
        <f t="shared" si="4"/>
        <v>7.8433340895156523E-3</v>
      </c>
    </row>
    <row r="36" spans="2:11">
      <c r="B36" s="121" t="s">
        <v>263</v>
      </c>
      <c r="C36" s="110">
        <v>511.69555651780001</v>
      </c>
      <c r="D36" s="110">
        <v>0</v>
      </c>
      <c r="E36" s="111" t="s">
        <v>235</v>
      </c>
      <c r="H36" s="121" t="s">
        <v>265</v>
      </c>
      <c r="I36" s="110">
        <f t="shared" si="5"/>
        <v>511.69555651780001</v>
      </c>
      <c r="J36" s="110">
        <f t="shared" si="3"/>
        <v>0</v>
      </c>
      <c r="K36" s="111" t="str">
        <f t="shared" si="4"/>
        <v>n.a.</v>
      </c>
    </row>
    <row r="37" spans="2:11">
      <c r="B37" s="121" t="s">
        <v>264</v>
      </c>
      <c r="C37" s="110">
        <v>71.166015881000007</v>
      </c>
      <c r="D37" s="110">
        <v>570.30673999999999</v>
      </c>
      <c r="E37" s="111" t="s">
        <v>235</v>
      </c>
      <c r="H37" s="121" t="s">
        <v>266</v>
      </c>
      <c r="I37" s="110">
        <f t="shared" si="5"/>
        <v>71.166015881000007</v>
      </c>
      <c r="J37" s="110">
        <f t="shared" si="3"/>
        <v>570.30673999999999</v>
      </c>
      <c r="K37" s="111" t="str">
        <f t="shared" si="4"/>
        <v>n.a.</v>
      </c>
    </row>
    <row r="38" spans="2:11" ht="4.5" customHeight="1" thickBot="1">
      <c r="B38" s="122"/>
      <c r="C38" s="102"/>
      <c r="D38" s="103"/>
      <c r="E38" s="112"/>
      <c r="H38" s="122"/>
      <c r="I38" s="102"/>
      <c r="J38" s="103"/>
      <c r="K38" s="112"/>
    </row>
    <row r="39" spans="2:11" ht="4.5" customHeight="1">
      <c r="B39" s="97"/>
      <c r="C39" s="110"/>
      <c r="D39" s="110"/>
      <c r="E39" s="111"/>
      <c r="H39" s="97"/>
      <c r="I39" s="110"/>
      <c r="J39" s="110"/>
      <c r="K39" s="111"/>
    </row>
    <row r="40" spans="2:11">
      <c r="B40" s="105" t="s">
        <v>200</v>
      </c>
      <c r="C40" s="113">
        <v>646158.12135676306</v>
      </c>
      <c r="D40" s="113">
        <v>585226.97271202563</v>
      </c>
      <c r="E40" s="114">
        <v>0.1041154141655054</v>
      </c>
      <c r="H40" s="105" t="s">
        <v>207</v>
      </c>
      <c r="I40" s="113">
        <f t="shared" ref="I40:I42" si="6">+C40</f>
        <v>646158.12135676306</v>
      </c>
      <c r="J40" s="113">
        <f t="shared" ref="J40:J42" si="7">+D40</f>
        <v>585226.97271202563</v>
      </c>
      <c r="K40" s="114">
        <f t="shared" ref="K40:K42" si="8">+E40</f>
        <v>0.1041154141655054</v>
      </c>
    </row>
    <row r="41" spans="2:11" ht="4.5" customHeight="1">
      <c r="B41" s="123"/>
      <c r="C41" s="115"/>
      <c r="D41" s="115"/>
      <c r="E41" s="116"/>
      <c r="H41" s="123"/>
      <c r="I41" s="115"/>
      <c r="J41" s="115"/>
      <c r="K41" s="116"/>
    </row>
    <row r="42" spans="2:11">
      <c r="B42" s="121" t="s">
        <v>201</v>
      </c>
      <c r="C42" s="117">
        <v>183388.87070513109</v>
      </c>
      <c r="D42" s="117">
        <v>212456.03891997557</v>
      </c>
      <c r="E42" s="118">
        <v>-0.1368149776424713</v>
      </c>
      <c r="H42" s="121" t="s">
        <v>208</v>
      </c>
      <c r="I42" s="117">
        <f t="shared" si="6"/>
        <v>183388.87070513109</v>
      </c>
      <c r="J42" s="117">
        <f t="shared" si="7"/>
        <v>212456.03891997557</v>
      </c>
      <c r="K42" s="118">
        <f t="shared" si="8"/>
        <v>-0.1368149776424713</v>
      </c>
    </row>
    <row r="43" spans="2:11" ht="4.5" customHeight="1" thickBot="1">
      <c r="B43" s="122"/>
      <c r="C43" s="102"/>
      <c r="D43" s="103"/>
      <c r="E43" s="112"/>
      <c r="H43" s="122"/>
      <c r="I43" s="102"/>
      <c r="J43" s="103"/>
      <c r="K43" s="112"/>
    </row>
    <row r="44" spans="2:11" ht="4.5" customHeight="1">
      <c r="B44" s="97"/>
      <c r="C44" s="110"/>
      <c r="D44" s="110"/>
      <c r="E44" s="111"/>
      <c r="H44" s="97"/>
      <c r="I44" s="110"/>
      <c r="J44" s="110"/>
      <c r="K44" s="111"/>
    </row>
    <row r="45" spans="2:11">
      <c r="B45" s="124" t="s">
        <v>202</v>
      </c>
      <c r="C45" s="119">
        <v>829546.99206189415</v>
      </c>
      <c r="D45" s="119">
        <v>797683.01163200126</v>
      </c>
      <c r="E45" s="120">
        <v>3.9945667596331891E-2</v>
      </c>
      <c r="H45" s="124" t="s">
        <v>209</v>
      </c>
      <c r="I45" s="119">
        <f t="shared" ref="I45:K45" si="9">+C45</f>
        <v>829546.99206189415</v>
      </c>
      <c r="J45" s="119">
        <f t="shared" si="9"/>
        <v>797683.01163200126</v>
      </c>
      <c r="K45" s="120">
        <f t="shared" si="9"/>
        <v>3.9945667596331891E-2</v>
      </c>
    </row>
    <row r="46" spans="2:11" ht="15.75">
      <c r="B46" s="125"/>
      <c r="C46" s="171"/>
      <c r="D46" s="171"/>
      <c r="E46" s="125"/>
      <c r="H46" s="125"/>
      <c r="I46" s="125"/>
      <c r="J46" s="125"/>
      <c r="K46" s="125"/>
    </row>
    <row r="47" spans="2:11" ht="15.75">
      <c r="B47" s="125"/>
      <c r="C47" s="171"/>
      <c r="D47" s="171"/>
      <c r="E47" s="125"/>
      <c r="H47" s="125"/>
      <c r="I47" s="125"/>
      <c r="J47" s="125"/>
      <c r="K47" s="125"/>
    </row>
    <row r="48" spans="2:11" ht="23.25" customHeight="1">
      <c r="B48" s="127" t="s">
        <v>203</v>
      </c>
      <c r="C48" s="358" t="s">
        <v>242</v>
      </c>
      <c r="D48" s="359" t="s">
        <v>243</v>
      </c>
      <c r="E48" s="355" t="s">
        <v>244</v>
      </c>
      <c r="H48" s="127" t="s">
        <v>204</v>
      </c>
      <c r="I48" s="358" t="s">
        <v>245</v>
      </c>
      <c r="J48" s="359" t="s">
        <v>246</v>
      </c>
      <c r="K48" s="355" t="s">
        <v>249</v>
      </c>
    </row>
    <row r="49" spans="2:11" ht="23.25" customHeight="1" thickBot="1">
      <c r="B49" s="126" t="s">
        <v>14</v>
      </c>
      <c r="C49" s="358"/>
      <c r="D49" s="359"/>
      <c r="E49" s="355"/>
      <c r="H49" s="126" t="s">
        <v>39</v>
      </c>
      <c r="I49" s="358"/>
      <c r="J49" s="359"/>
      <c r="K49" s="355"/>
    </row>
    <row r="50" spans="2:11" ht="5.25" customHeight="1">
      <c r="B50" s="97"/>
      <c r="C50" s="172"/>
      <c r="D50" s="172"/>
      <c r="E50" s="99"/>
      <c r="H50" s="97"/>
      <c r="I50" s="98"/>
      <c r="J50" s="98"/>
      <c r="K50" s="99"/>
    </row>
    <row r="51" spans="2:11" ht="15.75">
      <c r="B51" s="94" t="s">
        <v>154</v>
      </c>
      <c r="C51" s="95">
        <v>84533.205781698111</v>
      </c>
      <c r="D51" s="95">
        <v>82831.897115716114</v>
      </c>
      <c r="E51" s="96">
        <v>2.0539293740976072E-2</v>
      </c>
      <c r="F51" s="173"/>
      <c r="G51" s="173"/>
      <c r="H51" s="94" t="s">
        <v>205</v>
      </c>
      <c r="I51" s="95">
        <f>+C51</f>
        <v>84533.205781698111</v>
      </c>
      <c r="J51" s="95">
        <f t="shared" ref="J51:J114" si="10">+D51</f>
        <v>82831.897115716114</v>
      </c>
      <c r="K51" s="96">
        <f t="shared" ref="K51:K114" si="11">+E51</f>
        <v>2.0539293740976072E-2</v>
      </c>
    </row>
    <row r="52" spans="2:11">
      <c r="B52" s="97" t="s">
        <v>155</v>
      </c>
      <c r="C52" s="98">
        <v>20477.792280000001</v>
      </c>
      <c r="D52" s="98">
        <v>19515.83295</v>
      </c>
      <c r="E52" s="99">
        <v>4.9291225871043398E-2</v>
      </c>
      <c r="H52" s="97" t="s">
        <v>155</v>
      </c>
      <c r="I52" s="98">
        <f t="shared" ref="I52:I115" si="12">+C52</f>
        <v>20477.792280000001</v>
      </c>
      <c r="J52" s="98">
        <f t="shared" si="10"/>
        <v>19515.83295</v>
      </c>
      <c r="K52" s="99">
        <f t="shared" si="11"/>
        <v>4.9291225871043398E-2</v>
      </c>
    </row>
    <row r="53" spans="2:11">
      <c r="B53" s="97" t="s">
        <v>156</v>
      </c>
      <c r="C53" s="98">
        <v>10528.540489999999</v>
      </c>
      <c r="D53" s="98">
        <v>10350.8321</v>
      </c>
      <c r="E53" s="99">
        <v>1.7168512471572139E-2</v>
      </c>
      <c r="H53" s="97" t="s">
        <v>156</v>
      </c>
      <c r="I53" s="98">
        <f t="shared" si="12"/>
        <v>10528.540489999999</v>
      </c>
      <c r="J53" s="98">
        <f t="shared" si="10"/>
        <v>10350.8321</v>
      </c>
      <c r="K53" s="99">
        <f t="shared" si="11"/>
        <v>1.7168512471572139E-2</v>
      </c>
    </row>
    <row r="54" spans="2:11">
      <c r="B54" s="97" t="s">
        <v>160</v>
      </c>
      <c r="C54" s="98">
        <v>7114.6718600000004</v>
      </c>
      <c r="D54" s="98">
        <v>6490.4482500000004</v>
      </c>
      <c r="E54" s="99">
        <v>9.6175731776306783E-2</v>
      </c>
      <c r="H54" s="97" t="s">
        <v>160</v>
      </c>
      <c r="I54" s="98">
        <f t="shared" si="12"/>
        <v>7114.6718600000004</v>
      </c>
      <c r="J54" s="98">
        <f t="shared" si="10"/>
        <v>6490.4482500000004</v>
      </c>
      <c r="K54" s="99">
        <f t="shared" si="11"/>
        <v>9.6175731776306783E-2</v>
      </c>
    </row>
    <row r="55" spans="2:11">
      <c r="B55" s="97" t="s">
        <v>158</v>
      </c>
      <c r="C55" s="98">
        <v>6910.2443626655004</v>
      </c>
      <c r="D55" s="98">
        <v>7221.4901488897003</v>
      </c>
      <c r="E55" s="99">
        <v>-4.3099939182504321E-2</v>
      </c>
      <c r="H55" s="97" t="s">
        <v>158</v>
      </c>
      <c r="I55" s="98">
        <f t="shared" si="12"/>
        <v>6910.2443626655004</v>
      </c>
      <c r="J55" s="98">
        <f t="shared" si="10"/>
        <v>7221.4901488897003</v>
      </c>
      <c r="K55" s="99">
        <f t="shared" si="11"/>
        <v>-4.3099939182504321E-2</v>
      </c>
    </row>
    <row r="56" spans="2:11">
      <c r="B56" s="97" t="s">
        <v>157</v>
      </c>
      <c r="C56" s="98">
        <v>6696.3188232911998</v>
      </c>
      <c r="D56" s="98">
        <v>7103.4323278328002</v>
      </c>
      <c r="E56" s="99">
        <v>-5.7312223971845322E-2</v>
      </c>
      <c r="H56" s="97" t="s">
        <v>157</v>
      </c>
      <c r="I56" s="98">
        <f t="shared" si="12"/>
        <v>6696.3188232911998</v>
      </c>
      <c r="J56" s="98">
        <f t="shared" si="10"/>
        <v>7103.4323278328002</v>
      </c>
      <c r="K56" s="99">
        <f t="shared" si="11"/>
        <v>-5.7312223971845322E-2</v>
      </c>
    </row>
    <row r="57" spans="2:11">
      <c r="B57" s="97" t="s">
        <v>159</v>
      </c>
      <c r="C57" s="98">
        <v>6665.5436030867995</v>
      </c>
      <c r="D57" s="98">
        <v>7047.2059196790997</v>
      </c>
      <c r="E57" s="99">
        <v>-5.4157962878099042E-2</v>
      </c>
      <c r="H57" s="97" t="s">
        <v>159</v>
      </c>
      <c r="I57" s="98">
        <f t="shared" si="12"/>
        <v>6665.5436030867995</v>
      </c>
      <c r="J57" s="98">
        <f t="shared" si="10"/>
        <v>7047.2059196790997</v>
      </c>
      <c r="K57" s="99">
        <f t="shared" si="11"/>
        <v>-5.4157962878099042E-2</v>
      </c>
    </row>
    <row r="58" spans="2:11">
      <c r="B58" s="97" t="s">
        <v>162</v>
      </c>
      <c r="C58" s="98">
        <v>5218.4583400000001</v>
      </c>
      <c r="D58" s="98">
        <v>4845.0437000000002</v>
      </c>
      <c r="E58" s="99">
        <v>7.7071469964244077E-2</v>
      </c>
      <c r="H58" s="97" t="s">
        <v>162</v>
      </c>
      <c r="I58" s="98">
        <f t="shared" si="12"/>
        <v>5218.4583400000001</v>
      </c>
      <c r="J58" s="98">
        <f t="shared" si="10"/>
        <v>4845.0437000000002</v>
      </c>
      <c r="K58" s="99">
        <f t="shared" si="11"/>
        <v>7.7071469964244077E-2</v>
      </c>
    </row>
    <row r="59" spans="2:11">
      <c r="B59" s="97" t="s">
        <v>163</v>
      </c>
      <c r="C59" s="98">
        <v>5210.2680300000002</v>
      </c>
      <c r="D59" s="98">
        <v>3800.56423</v>
      </c>
      <c r="E59" s="99">
        <v>0.37091960948124814</v>
      </c>
      <c r="H59" s="97" t="s">
        <v>163</v>
      </c>
      <c r="I59" s="98">
        <f t="shared" si="12"/>
        <v>5210.2680300000002</v>
      </c>
      <c r="J59" s="98">
        <f t="shared" si="10"/>
        <v>3800.56423</v>
      </c>
      <c r="K59" s="99">
        <f t="shared" si="11"/>
        <v>0.37091960948124814</v>
      </c>
    </row>
    <row r="60" spans="2:11">
      <c r="B60" s="97" t="s">
        <v>161</v>
      </c>
      <c r="C60" s="98">
        <v>4865.94596</v>
      </c>
      <c r="D60" s="98">
        <v>4851.2365</v>
      </c>
      <c r="E60" s="99">
        <v>3.0321053199529047E-3</v>
      </c>
      <c r="H60" s="97" t="s">
        <v>161</v>
      </c>
      <c r="I60" s="98">
        <f t="shared" si="12"/>
        <v>4865.94596</v>
      </c>
      <c r="J60" s="98">
        <f t="shared" si="10"/>
        <v>4851.2365</v>
      </c>
      <c r="K60" s="99">
        <f t="shared" si="11"/>
        <v>3.0321053199529047E-3</v>
      </c>
    </row>
    <row r="61" spans="2:11">
      <c r="B61" s="97" t="s">
        <v>165</v>
      </c>
      <c r="C61" s="98">
        <v>3841.56322</v>
      </c>
      <c r="D61" s="98">
        <v>3709.8647000000001</v>
      </c>
      <c r="E61" s="99">
        <v>3.5499548002384085E-2</v>
      </c>
      <c r="H61" s="97" t="s">
        <v>165</v>
      </c>
      <c r="I61" s="98">
        <f t="shared" si="12"/>
        <v>3841.56322</v>
      </c>
      <c r="J61" s="98">
        <f t="shared" si="10"/>
        <v>3709.8647000000001</v>
      </c>
      <c r="K61" s="99">
        <f t="shared" si="11"/>
        <v>3.5499548002384085E-2</v>
      </c>
    </row>
    <row r="62" spans="2:11">
      <c r="B62" s="97" t="s">
        <v>166</v>
      </c>
      <c r="C62" s="98">
        <v>3164.4779663326003</v>
      </c>
      <c r="D62" s="98">
        <v>3328.6866650919001</v>
      </c>
      <c r="E62" s="99">
        <v>-4.9331377591458003E-2</v>
      </c>
      <c r="H62" s="97" t="s">
        <v>166</v>
      </c>
      <c r="I62" s="98">
        <f t="shared" si="12"/>
        <v>3164.4779663326003</v>
      </c>
      <c r="J62" s="98">
        <f t="shared" si="10"/>
        <v>3328.6866650919001</v>
      </c>
      <c r="K62" s="99">
        <f t="shared" si="11"/>
        <v>-4.9331377591458003E-2</v>
      </c>
    </row>
    <row r="63" spans="2:11">
      <c r="B63" s="97" t="s">
        <v>164</v>
      </c>
      <c r="C63" s="98">
        <v>1821.1883763219998</v>
      </c>
      <c r="D63" s="98">
        <v>3768.8510142225996</v>
      </c>
      <c r="E63" s="99">
        <v>-0.51677888845981457</v>
      </c>
      <c r="H63" s="97" t="s">
        <v>164</v>
      </c>
      <c r="I63" s="98">
        <f t="shared" si="12"/>
        <v>1821.1883763219998</v>
      </c>
      <c r="J63" s="98">
        <f t="shared" si="10"/>
        <v>3768.8510142225996</v>
      </c>
      <c r="K63" s="99">
        <f t="shared" si="11"/>
        <v>-0.51677888845981457</v>
      </c>
    </row>
    <row r="64" spans="2:11">
      <c r="B64" s="97" t="s">
        <v>267</v>
      </c>
      <c r="C64" s="98">
        <v>1432.8</v>
      </c>
      <c r="D64" s="98">
        <v>0</v>
      </c>
      <c r="E64" s="99" t="s">
        <v>235</v>
      </c>
      <c r="H64" s="97" t="s">
        <v>267</v>
      </c>
      <c r="I64" s="98">
        <f t="shared" si="12"/>
        <v>1432.8</v>
      </c>
      <c r="J64" s="98">
        <f t="shared" si="10"/>
        <v>0</v>
      </c>
      <c r="K64" s="99" t="str">
        <f t="shared" si="11"/>
        <v>n.a.</v>
      </c>
    </row>
    <row r="65" spans="2:11">
      <c r="B65" s="97" t="s">
        <v>268</v>
      </c>
      <c r="C65" s="98">
        <v>247.32359</v>
      </c>
      <c r="D65" s="98">
        <v>230.68619000000001</v>
      </c>
      <c r="E65" s="99">
        <v>7.212135238784767E-2</v>
      </c>
      <c r="H65" s="97" t="s">
        <v>268</v>
      </c>
      <c r="I65" s="98">
        <f t="shared" si="12"/>
        <v>247.32359</v>
      </c>
      <c r="J65" s="98">
        <f t="shared" si="10"/>
        <v>230.68619000000001</v>
      </c>
      <c r="K65" s="99">
        <f t="shared" si="11"/>
        <v>7.212135238784767E-2</v>
      </c>
    </row>
    <row r="66" spans="2:11">
      <c r="B66" s="97" t="s">
        <v>269</v>
      </c>
      <c r="C66" s="98">
        <v>137.07218</v>
      </c>
      <c r="D66" s="98">
        <v>140.67281</v>
      </c>
      <c r="E66" s="99">
        <v>-2.5595777890553228E-2</v>
      </c>
      <c r="H66" s="97" t="s">
        <v>269</v>
      </c>
      <c r="I66" s="98">
        <f t="shared" si="12"/>
        <v>137.07218</v>
      </c>
      <c r="J66" s="98">
        <f t="shared" si="10"/>
        <v>140.67281</v>
      </c>
      <c r="K66" s="99">
        <f t="shared" si="11"/>
        <v>-2.5595777890553228E-2</v>
      </c>
    </row>
    <row r="67" spans="2:11">
      <c r="B67" s="97" t="s">
        <v>270</v>
      </c>
      <c r="C67" s="98">
        <v>127.60712999999998</v>
      </c>
      <c r="D67" s="98">
        <v>121.03732000000001</v>
      </c>
      <c r="E67" s="99">
        <v>5.4279209090220881E-2</v>
      </c>
      <c r="H67" s="97" t="s">
        <v>270</v>
      </c>
      <c r="I67" s="98">
        <f t="shared" si="12"/>
        <v>127.60712999999998</v>
      </c>
      <c r="J67" s="98">
        <f t="shared" si="10"/>
        <v>121.03732000000001</v>
      </c>
      <c r="K67" s="99">
        <f t="shared" si="11"/>
        <v>5.4279209090220881E-2</v>
      </c>
    </row>
    <row r="68" spans="2:11">
      <c r="B68" s="97" t="s">
        <v>271</v>
      </c>
      <c r="C68" s="98">
        <v>61.067680000000003</v>
      </c>
      <c r="D68" s="98">
        <v>62.566930000000006</v>
      </c>
      <c r="E68" s="99">
        <v>-2.3962339210186645E-2</v>
      </c>
      <c r="F68" s="173"/>
      <c r="G68" s="173"/>
      <c r="H68" s="97" t="s">
        <v>271</v>
      </c>
      <c r="I68" s="98">
        <f t="shared" si="12"/>
        <v>61.067680000000003</v>
      </c>
      <c r="J68" s="98">
        <f t="shared" si="10"/>
        <v>62.566930000000006</v>
      </c>
      <c r="K68" s="99">
        <f t="shared" si="11"/>
        <v>-2.3962339210186645E-2</v>
      </c>
    </row>
    <row r="69" spans="2:11">
      <c r="B69" s="97" t="s">
        <v>272</v>
      </c>
      <c r="C69" s="98">
        <v>12.32188999999981</v>
      </c>
      <c r="D69" s="98">
        <v>243.44536000000656</v>
      </c>
      <c r="E69" s="99">
        <v>-0.9493853980211433</v>
      </c>
      <c r="H69" s="97" t="s">
        <v>276</v>
      </c>
      <c r="I69" s="98">
        <f t="shared" si="12"/>
        <v>12.32188999999981</v>
      </c>
      <c r="J69" s="98">
        <f t="shared" si="10"/>
        <v>243.44536000000656</v>
      </c>
      <c r="K69" s="99">
        <f t="shared" si="11"/>
        <v>-0.9493853980211433</v>
      </c>
    </row>
    <row r="70" spans="2:11" ht="15.75">
      <c r="B70" s="94" t="s">
        <v>168</v>
      </c>
      <c r="C70" s="100">
        <v>571.86216000000002</v>
      </c>
      <c r="D70" s="100">
        <v>567.41175999999996</v>
      </c>
      <c r="E70" s="96">
        <v>7.8433340895156523E-3</v>
      </c>
      <c r="H70" s="94" t="s">
        <v>168</v>
      </c>
      <c r="I70" s="100">
        <f t="shared" si="12"/>
        <v>571.86216000000002</v>
      </c>
      <c r="J70" s="100">
        <f t="shared" si="10"/>
        <v>567.41175999999996</v>
      </c>
      <c r="K70" s="96">
        <f t="shared" si="11"/>
        <v>7.8433340895156523E-3</v>
      </c>
    </row>
    <row r="71" spans="2:11">
      <c r="B71" s="97" t="s">
        <v>167</v>
      </c>
      <c r="C71" s="98">
        <v>571.86216000000002</v>
      </c>
      <c r="D71" s="98">
        <v>567.41175999999996</v>
      </c>
      <c r="E71" s="99">
        <v>7.8433340895156523E-3</v>
      </c>
      <c r="H71" s="97" t="s">
        <v>167</v>
      </c>
      <c r="I71" s="98">
        <f t="shared" si="12"/>
        <v>571.86216000000002</v>
      </c>
      <c r="J71" s="98">
        <f t="shared" si="10"/>
        <v>567.41175999999996</v>
      </c>
      <c r="K71" s="99">
        <f t="shared" si="11"/>
        <v>7.8433340895156523E-3</v>
      </c>
    </row>
    <row r="72" spans="2:11" ht="15.75">
      <c r="B72" s="94" t="s">
        <v>169</v>
      </c>
      <c r="C72" s="100">
        <v>172539.90242812026</v>
      </c>
      <c r="D72" s="100">
        <v>179945.64449452242</v>
      </c>
      <c r="E72" s="96">
        <v>-4.115543939507571E-2</v>
      </c>
      <c r="H72" s="94" t="s">
        <v>169</v>
      </c>
      <c r="I72" s="100">
        <f t="shared" si="12"/>
        <v>172539.90242812026</v>
      </c>
      <c r="J72" s="100">
        <f t="shared" si="10"/>
        <v>179945.64449452242</v>
      </c>
      <c r="K72" s="96">
        <f t="shared" si="11"/>
        <v>-4.115543939507571E-2</v>
      </c>
    </row>
    <row r="73" spans="2:11">
      <c r="B73" s="97" t="s">
        <v>170</v>
      </c>
      <c r="C73" s="98">
        <v>46945.532663237507</v>
      </c>
      <c r="D73" s="98">
        <v>51703.545810908603</v>
      </c>
      <c r="E73" s="99">
        <v>-9.2024890615282184E-2</v>
      </c>
      <c r="H73" s="97" t="s">
        <v>170</v>
      </c>
      <c r="I73" s="98">
        <f t="shared" si="12"/>
        <v>46945.532663237507</v>
      </c>
      <c r="J73" s="98">
        <f t="shared" si="10"/>
        <v>51703.545810908603</v>
      </c>
      <c r="K73" s="99">
        <f t="shared" si="11"/>
        <v>-9.2024890615282184E-2</v>
      </c>
    </row>
    <row r="74" spans="2:11">
      <c r="B74" s="97" t="s">
        <v>172</v>
      </c>
      <c r="C74" s="98">
        <v>19268.0170540043</v>
      </c>
      <c r="D74" s="98">
        <v>22403.750949588601</v>
      </c>
      <c r="E74" s="99">
        <v>-0.13996468281762797</v>
      </c>
      <c r="H74" s="97" t="s">
        <v>172</v>
      </c>
      <c r="I74" s="98">
        <f t="shared" si="12"/>
        <v>19268.0170540043</v>
      </c>
      <c r="J74" s="98">
        <f t="shared" si="10"/>
        <v>22403.750949588601</v>
      </c>
      <c r="K74" s="99">
        <f t="shared" si="11"/>
        <v>-0.13996468281762797</v>
      </c>
    </row>
    <row r="75" spans="2:11">
      <c r="B75" s="97" t="s">
        <v>173</v>
      </c>
      <c r="C75" s="98">
        <v>17923.260837750902</v>
      </c>
      <c r="D75" s="98">
        <v>20428.3164132518</v>
      </c>
      <c r="E75" s="99">
        <v>-0.12262662888244058</v>
      </c>
      <c r="H75" s="97" t="s">
        <v>173</v>
      </c>
      <c r="I75" s="98">
        <f t="shared" si="12"/>
        <v>17923.260837750902</v>
      </c>
      <c r="J75" s="98">
        <f t="shared" si="10"/>
        <v>20428.3164132518</v>
      </c>
      <c r="K75" s="99">
        <f t="shared" si="11"/>
        <v>-0.12262662888244058</v>
      </c>
    </row>
    <row r="76" spans="2:11">
      <c r="B76" s="97" t="s">
        <v>175</v>
      </c>
      <c r="C76" s="98">
        <v>16017.5288324794</v>
      </c>
      <c r="D76" s="98">
        <v>16071.489404771499</v>
      </c>
      <c r="E76" s="99">
        <v>-3.3575340115072905E-3</v>
      </c>
      <c r="H76" s="97" t="s">
        <v>175</v>
      </c>
      <c r="I76" s="98">
        <f t="shared" si="12"/>
        <v>16017.5288324794</v>
      </c>
      <c r="J76" s="98">
        <f t="shared" si="10"/>
        <v>16071.489404771499</v>
      </c>
      <c r="K76" s="99">
        <f t="shared" si="11"/>
        <v>-3.3575340115072905E-3</v>
      </c>
    </row>
    <row r="77" spans="2:11">
      <c r="B77" s="97" t="s">
        <v>273</v>
      </c>
      <c r="C77" s="98">
        <v>13769.546936868801</v>
      </c>
      <c r="D77" s="98">
        <v>0</v>
      </c>
      <c r="E77" s="99" t="s">
        <v>235</v>
      </c>
      <c r="F77" s="173"/>
      <c r="G77" s="173"/>
      <c r="H77" s="97" t="s">
        <v>273</v>
      </c>
      <c r="I77" s="98">
        <f t="shared" si="12"/>
        <v>13769.546936868801</v>
      </c>
      <c r="J77" s="98">
        <f t="shared" si="10"/>
        <v>0</v>
      </c>
      <c r="K77" s="99" t="str">
        <f t="shared" si="11"/>
        <v>n.a.</v>
      </c>
    </row>
    <row r="78" spans="2:11">
      <c r="B78" s="97" t="s">
        <v>171</v>
      </c>
      <c r="C78" s="98">
        <v>13676.773480728201</v>
      </c>
      <c r="D78" s="98">
        <v>24048.814594402298</v>
      </c>
      <c r="E78" s="99">
        <v>-0.43129115877870905</v>
      </c>
      <c r="H78" s="97" t="s">
        <v>171</v>
      </c>
      <c r="I78" s="98">
        <f t="shared" si="12"/>
        <v>13676.773480728201</v>
      </c>
      <c r="J78" s="98">
        <f t="shared" si="10"/>
        <v>24048.814594402298</v>
      </c>
      <c r="K78" s="99">
        <f t="shared" si="11"/>
        <v>-0.43129115877870905</v>
      </c>
    </row>
    <row r="79" spans="2:11">
      <c r="B79" s="97" t="s">
        <v>174</v>
      </c>
      <c r="C79" s="98">
        <v>10989.824324085099</v>
      </c>
      <c r="D79" s="98">
        <v>14331.685005106501</v>
      </c>
      <c r="E79" s="99">
        <v>-0.23317988637279352</v>
      </c>
      <c r="H79" s="97" t="s">
        <v>174</v>
      </c>
      <c r="I79" s="98">
        <f t="shared" si="12"/>
        <v>10989.824324085099</v>
      </c>
      <c r="J79" s="98">
        <f t="shared" si="10"/>
        <v>14331.685005106501</v>
      </c>
      <c r="K79" s="99">
        <f t="shared" si="11"/>
        <v>-0.23317988637279352</v>
      </c>
    </row>
    <row r="80" spans="2:11">
      <c r="B80" s="97" t="s">
        <v>177</v>
      </c>
      <c r="C80" s="98">
        <v>8362.7534575173995</v>
      </c>
      <c r="D80" s="98">
        <v>8100.5710923424012</v>
      </c>
      <c r="E80" s="99">
        <v>3.2365911265545666E-2</v>
      </c>
      <c r="H80" s="97" t="s">
        <v>177</v>
      </c>
      <c r="I80" s="98">
        <f t="shared" si="12"/>
        <v>8362.7534575173995</v>
      </c>
      <c r="J80" s="98">
        <f t="shared" si="10"/>
        <v>8100.5710923424012</v>
      </c>
      <c r="K80" s="99">
        <f t="shared" si="11"/>
        <v>3.2365911265545666E-2</v>
      </c>
    </row>
    <row r="81" spans="2:11">
      <c r="B81" s="97" t="s">
        <v>178</v>
      </c>
      <c r="C81" s="98">
        <v>6967.4764774728001</v>
      </c>
      <c r="D81" s="98">
        <v>5655.3475035287001</v>
      </c>
      <c r="E81" s="99">
        <v>0.23201562293482159</v>
      </c>
      <c r="H81" s="97" t="s">
        <v>178</v>
      </c>
      <c r="I81" s="98">
        <f t="shared" si="12"/>
        <v>6967.4764774728001</v>
      </c>
      <c r="J81" s="98">
        <f t="shared" si="10"/>
        <v>5655.3475035287001</v>
      </c>
      <c r="K81" s="99">
        <f t="shared" si="11"/>
        <v>0.23201562293482159</v>
      </c>
    </row>
    <row r="82" spans="2:11">
      <c r="B82" s="97" t="s">
        <v>176</v>
      </c>
      <c r="C82" s="98">
        <v>6362.8419101665995</v>
      </c>
      <c r="D82" s="98">
        <v>8246.9184696418997</v>
      </c>
      <c r="E82" s="99">
        <v>-0.22845824975848361</v>
      </c>
      <c r="F82" s="173"/>
      <c r="G82" s="173"/>
      <c r="H82" s="97" t="s">
        <v>176</v>
      </c>
      <c r="I82" s="98">
        <f t="shared" si="12"/>
        <v>6362.8419101665995</v>
      </c>
      <c r="J82" s="98">
        <f t="shared" si="10"/>
        <v>8246.9184696418997</v>
      </c>
      <c r="K82" s="99">
        <f t="shared" si="11"/>
        <v>-0.22845824975848361</v>
      </c>
    </row>
    <row r="83" spans="2:11">
      <c r="B83" s="97" t="s">
        <v>179</v>
      </c>
      <c r="C83" s="98">
        <v>3540.5035386567001</v>
      </c>
      <c r="D83" s="98">
        <v>4058.3499845082001</v>
      </c>
      <c r="E83" s="99">
        <v>-0.12760024340637388</v>
      </c>
      <c r="H83" s="97" t="s">
        <v>179</v>
      </c>
      <c r="I83" s="98">
        <f t="shared" si="12"/>
        <v>3540.5035386567001</v>
      </c>
      <c r="J83" s="98">
        <f t="shared" si="10"/>
        <v>4058.3499845082001</v>
      </c>
      <c r="K83" s="99">
        <f t="shared" si="11"/>
        <v>-0.12760024340637388</v>
      </c>
    </row>
    <row r="84" spans="2:11">
      <c r="B84" s="97" t="s">
        <v>227</v>
      </c>
      <c r="C84" s="98">
        <v>3313.9521622391999</v>
      </c>
      <c r="D84" s="98">
        <v>0</v>
      </c>
      <c r="E84" s="99" t="s">
        <v>235</v>
      </c>
      <c r="H84" s="97" t="s">
        <v>227</v>
      </c>
      <c r="I84" s="98">
        <f t="shared" si="12"/>
        <v>3313.9521622391999</v>
      </c>
      <c r="J84" s="98">
        <f t="shared" si="10"/>
        <v>0</v>
      </c>
      <c r="K84" s="99" t="str">
        <f t="shared" si="11"/>
        <v>n.a.</v>
      </c>
    </row>
    <row r="85" spans="2:11">
      <c r="B85" s="97" t="s">
        <v>180</v>
      </c>
      <c r="C85" s="98">
        <v>2974.5469427697999</v>
      </c>
      <c r="D85" s="98">
        <v>3235.7539469608</v>
      </c>
      <c r="E85" s="99">
        <v>-8.072523698420897E-2</v>
      </c>
      <c r="H85" s="97" t="s">
        <v>180</v>
      </c>
      <c r="I85" s="98">
        <f t="shared" si="12"/>
        <v>2974.5469427697999</v>
      </c>
      <c r="J85" s="98">
        <f t="shared" si="10"/>
        <v>3235.7539469608</v>
      </c>
      <c r="K85" s="99">
        <f t="shared" si="11"/>
        <v>-8.072523698420897E-2</v>
      </c>
    </row>
    <row r="86" spans="2:11">
      <c r="B86" s="97" t="s">
        <v>228</v>
      </c>
      <c r="C86" s="98">
        <v>909.94060603679998</v>
      </c>
      <c r="D86" s="98">
        <v>388.99821557669998</v>
      </c>
      <c r="E86" s="99">
        <v>1.3391896661731195</v>
      </c>
      <c r="H86" s="97" t="s">
        <v>228</v>
      </c>
      <c r="I86" s="98">
        <f t="shared" si="12"/>
        <v>909.94060603679998</v>
      </c>
      <c r="J86" s="98">
        <f t="shared" si="10"/>
        <v>388.99821557669998</v>
      </c>
      <c r="K86" s="99">
        <f t="shared" si="11"/>
        <v>1.3391896661731195</v>
      </c>
    </row>
    <row r="87" spans="2:11">
      <c r="B87" s="97" t="s">
        <v>229</v>
      </c>
      <c r="C87" s="98">
        <v>605.78332169520002</v>
      </c>
      <c r="D87" s="98">
        <v>690.79072903160011</v>
      </c>
      <c r="E87" s="99">
        <v>-0.12305811841969794</v>
      </c>
      <c r="H87" s="97" t="s">
        <v>229</v>
      </c>
      <c r="I87" s="98">
        <f t="shared" si="12"/>
        <v>605.78332169520002</v>
      </c>
      <c r="J87" s="98">
        <f t="shared" si="10"/>
        <v>690.79072903160011</v>
      </c>
      <c r="K87" s="99">
        <f t="shared" si="11"/>
        <v>-0.12305811841969794</v>
      </c>
    </row>
    <row r="88" spans="2:11">
      <c r="B88" s="97" t="s">
        <v>274</v>
      </c>
      <c r="C88" s="98">
        <v>430.78881442170001</v>
      </c>
      <c r="D88" s="98">
        <v>0</v>
      </c>
      <c r="E88" s="99" t="s">
        <v>235</v>
      </c>
      <c r="H88" s="97" t="s">
        <v>274</v>
      </c>
      <c r="I88" s="98">
        <f t="shared" si="12"/>
        <v>430.78881442170001</v>
      </c>
      <c r="J88" s="98">
        <f t="shared" si="10"/>
        <v>0</v>
      </c>
      <c r="K88" s="99" t="str">
        <f t="shared" si="11"/>
        <v>n.a.</v>
      </c>
    </row>
    <row r="89" spans="2:11">
      <c r="B89" s="97" t="s">
        <v>272</v>
      </c>
      <c r="C89" s="98">
        <v>480.83106798979998</v>
      </c>
      <c r="D89" s="98">
        <v>581.31237490279932</v>
      </c>
      <c r="E89" s="99">
        <v>-0.17285251656615896</v>
      </c>
      <c r="H89" s="97" t="s">
        <v>276</v>
      </c>
      <c r="I89" s="98">
        <f t="shared" si="12"/>
        <v>480.83106798979998</v>
      </c>
      <c r="J89" s="98">
        <f t="shared" si="10"/>
        <v>581.31237490279932</v>
      </c>
      <c r="K89" s="99">
        <f t="shared" si="11"/>
        <v>-0.17285251656615896</v>
      </c>
    </row>
    <row r="90" spans="2:11" ht="15.75">
      <c r="B90" s="94" t="s">
        <v>181</v>
      </c>
      <c r="C90" s="100">
        <v>18097.666299824301</v>
      </c>
      <c r="D90" s="100">
        <v>18874.447150786302</v>
      </c>
      <c r="E90" s="96">
        <v>-4.1155157804430909E-2</v>
      </c>
      <c r="H90" s="94" t="s">
        <v>181</v>
      </c>
      <c r="I90" s="100">
        <f t="shared" si="12"/>
        <v>18097.666299824301</v>
      </c>
      <c r="J90" s="100">
        <f t="shared" si="10"/>
        <v>18874.447150786302</v>
      </c>
      <c r="K90" s="96">
        <f t="shared" si="11"/>
        <v>-4.1155157804430909E-2</v>
      </c>
    </row>
    <row r="91" spans="2:11">
      <c r="B91" s="97" t="s">
        <v>182</v>
      </c>
      <c r="C91" s="98">
        <v>18097.666299824301</v>
      </c>
      <c r="D91" s="98">
        <v>18874.447150786302</v>
      </c>
      <c r="E91" s="99">
        <v>-4.1155157804430909E-2</v>
      </c>
      <c r="H91" s="97" t="s">
        <v>182</v>
      </c>
      <c r="I91" s="98">
        <f t="shared" si="12"/>
        <v>18097.666299824301</v>
      </c>
      <c r="J91" s="98">
        <f t="shared" si="10"/>
        <v>18874.447150786302</v>
      </c>
      <c r="K91" s="99">
        <f t="shared" si="11"/>
        <v>-4.1155157804430909E-2</v>
      </c>
    </row>
    <row r="92" spans="2:11" ht="15.75">
      <c r="B92" s="94" t="s">
        <v>183</v>
      </c>
      <c r="C92" s="100">
        <v>215833.01292557921</v>
      </c>
      <c r="D92" s="100">
        <v>163755.16262303811</v>
      </c>
      <c r="E92" s="96">
        <v>0.31802264715417561</v>
      </c>
      <c r="H92" s="94" t="s">
        <v>183</v>
      </c>
      <c r="I92" s="100">
        <f t="shared" si="12"/>
        <v>215833.01292557921</v>
      </c>
      <c r="J92" s="100">
        <f t="shared" si="10"/>
        <v>163755.16262303811</v>
      </c>
      <c r="K92" s="96">
        <f t="shared" si="11"/>
        <v>0.31802264715417561</v>
      </c>
    </row>
    <row r="93" spans="2:11">
      <c r="B93" s="97" t="s">
        <v>184</v>
      </c>
      <c r="C93" s="98">
        <v>62487.975872739502</v>
      </c>
      <c r="D93" s="98">
        <v>56029.033038640198</v>
      </c>
      <c r="E93" s="99">
        <v>0.11527849908894416</v>
      </c>
      <c r="H93" s="97" t="s">
        <v>184</v>
      </c>
      <c r="I93" s="98">
        <f t="shared" si="12"/>
        <v>62487.975872739502</v>
      </c>
      <c r="J93" s="98">
        <f t="shared" si="10"/>
        <v>56029.033038640198</v>
      </c>
      <c r="K93" s="99">
        <f t="shared" si="11"/>
        <v>0.11527849908894416</v>
      </c>
    </row>
    <row r="94" spans="2:11">
      <c r="B94" s="97" t="s">
        <v>185</v>
      </c>
      <c r="C94" s="98">
        <v>91842.59446531799</v>
      </c>
      <c r="D94" s="98">
        <v>79875.225859325714</v>
      </c>
      <c r="E94" s="99">
        <v>0.14982578737328289</v>
      </c>
      <c r="H94" s="97" t="s">
        <v>185</v>
      </c>
      <c r="I94" s="98">
        <f t="shared" si="12"/>
        <v>91842.59446531799</v>
      </c>
      <c r="J94" s="98">
        <f t="shared" si="10"/>
        <v>79875.225859325714</v>
      </c>
      <c r="K94" s="99">
        <f t="shared" si="11"/>
        <v>0.14982578737328289</v>
      </c>
    </row>
    <row r="95" spans="2:11">
      <c r="B95" s="97" t="s">
        <v>186</v>
      </c>
      <c r="C95" s="98">
        <v>18684.6797106474</v>
      </c>
      <c r="D95" s="98">
        <v>14926.584451574199</v>
      </c>
      <c r="E95" s="99">
        <v>0.25177194898574817</v>
      </c>
      <c r="H95" s="97" t="s">
        <v>186</v>
      </c>
      <c r="I95" s="98">
        <f t="shared" si="12"/>
        <v>18684.6797106474</v>
      </c>
      <c r="J95" s="98">
        <f t="shared" si="10"/>
        <v>14926.584451574199</v>
      </c>
      <c r="K95" s="99">
        <f t="shared" si="11"/>
        <v>0.25177194898574817</v>
      </c>
    </row>
    <row r="96" spans="2:11">
      <c r="B96" s="97" t="s">
        <v>187</v>
      </c>
      <c r="C96" s="98">
        <v>23377.424946165098</v>
      </c>
      <c r="D96" s="98">
        <v>7003.7509337887996</v>
      </c>
      <c r="E96" s="99">
        <v>2.3378435594251892</v>
      </c>
      <c r="H96" s="97" t="s">
        <v>187</v>
      </c>
      <c r="I96" s="98">
        <f t="shared" si="12"/>
        <v>23377.424946165098</v>
      </c>
      <c r="J96" s="98">
        <f t="shared" si="10"/>
        <v>7003.7509337887996</v>
      </c>
      <c r="K96" s="99">
        <f t="shared" si="11"/>
        <v>2.3378435594251892</v>
      </c>
    </row>
    <row r="97" spans="2:11">
      <c r="B97" s="97" t="s">
        <v>188</v>
      </c>
      <c r="C97" s="98">
        <v>19211.952130638001</v>
      </c>
      <c r="D97" s="98">
        <v>5770.9393623093001</v>
      </c>
      <c r="E97" s="99">
        <v>2.3290857734727859</v>
      </c>
      <c r="H97" s="97" t="s">
        <v>188</v>
      </c>
      <c r="I97" s="98">
        <f t="shared" si="12"/>
        <v>19211.952130638001</v>
      </c>
      <c r="J97" s="98">
        <f t="shared" si="10"/>
        <v>5770.9393623093001</v>
      </c>
      <c r="K97" s="99">
        <f t="shared" si="11"/>
        <v>2.3290857734727859</v>
      </c>
    </row>
    <row r="98" spans="2:11">
      <c r="B98" s="97" t="s">
        <v>167</v>
      </c>
      <c r="C98" s="98">
        <v>228.3858000711999</v>
      </c>
      <c r="D98" s="98">
        <v>149.62897739990001</v>
      </c>
      <c r="E98" s="99">
        <v>0.52634739633896954</v>
      </c>
      <c r="H98" s="97" t="s">
        <v>167</v>
      </c>
      <c r="I98" s="98">
        <f t="shared" si="12"/>
        <v>228.3858000711999</v>
      </c>
      <c r="J98" s="98">
        <f t="shared" si="10"/>
        <v>149.62897739990001</v>
      </c>
      <c r="K98" s="99">
        <f t="shared" si="11"/>
        <v>0.52634739633896954</v>
      </c>
    </row>
    <row r="99" spans="2:11" ht="15.75">
      <c r="B99" s="94" t="s">
        <v>189</v>
      </c>
      <c r="C99" s="100">
        <v>63466.873300332794</v>
      </c>
      <c r="D99" s="100">
        <v>54539.429745383597</v>
      </c>
      <c r="E99" s="96">
        <v>0.16368787859768275</v>
      </c>
      <c r="H99" s="94" t="s">
        <v>189</v>
      </c>
      <c r="I99" s="100">
        <f t="shared" si="12"/>
        <v>63466.873300332794</v>
      </c>
      <c r="J99" s="100">
        <f t="shared" si="10"/>
        <v>54539.429745383597</v>
      </c>
      <c r="K99" s="96">
        <f t="shared" si="11"/>
        <v>0.16368787859768275</v>
      </c>
    </row>
    <row r="100" spans="2:11">
      <c r="B100" s="97" t="s">
        <v>190</v>
      </c>
      <c r="C100" s="98">
        <v>56499.047832364195</v>
      </c>
      <c r="D100" s="98">
        <v>48046.809663683198</v>
      </c>
      <c r="E100" s="99">
        <v>0.17591674094169307</v>
      </c>
      <c r="H100" s="97" t="s">
        <v>190</v>
      </c>
      <c r="I100" s="98">
        <f t="shared" si="12"/>
        <v>56499.047832364195</v>
      </c>
      <c r="J100" s="98">
        <f t="shared" si="10"/>
        <v>48046.809663683198</v>
      </c>
      <c r="K100" s="99">
        <f t="shared" si="11"/>
        <v>0.17591674094169307</v>
      </c>
    </row>
    <row r="101" spans="2:11">
      <c r="B101" s="97" t="s">
        <v>191</v>
      </c>
      <c r="C101" s="98">
        <v>6932.673259225201</v>
      </c>
      <c r="D101" s="98">
        <v>6456.9272530265007</v>
      </c>
      <c r="E101" s="99">
        <v>7.3679939010573126E-2</v>
      </c>
      <c r="H101" s="97" t="s">
        <v>191</v>
      </c>
      <c r="I101" s="98">
        <f t="shared" si="12"/>
        <v>6932.673259225201</v>
      </c>
      <c r="J101" s="98">
        <f t="shared" si="10"/>
        <v>6456.9272530265007</v>
      </c>
      <c r="K101" s="99">
        <f t="shared" si="11"/>
        <v>7.3679939010573126E-2</v>
      </c>
    </row>
    <row r="102" spans="2:11">
      <c r="B102" s="97" t="s">
        <v>167</v>
      </c>
      <c r="C102" s="98">
        <v>35.152208743399996</v>
      </c>
      <c r="D102" s="98">
        <v>35.69282867390001</v>
      </c>
      <c r="E102" s="99">
        <v>-1.5146458002510133E-2</v>
      </c>
      <c r="H102" s="97" t="s">
        <v>167</v>
      </c>
      <c r="I102" s="98">
        <f t="shared" si="12"/>
        <v>35.152208743399996</v>
      </c>
      <c r="J102" s="98">
        <f t="shared" si="10"/>
        <v>35.69282867390001</v>
      </c>
      <c r="K102" s="99">
        <f t="shared" si="11"/>
        <v>-1.5146458002510133E-2</v>
      </c>
    </row>
    <row r="103" spans="2:11" ht="15.75">
      <c r="B103" s="94" t="s">
        <v>192</v>
      </c>
      <c r="C103" s="100">
        <v>32496.103000733503</v>
      </c>
      <c r="D103" s="100">
        <v>28494.475077442898</v>
      </c>
      <c r="E103" s="96">
        <v>0.14043522164963185</v>
      </c>
      <c r="H103" s="94" t="s">
        <v>192</v>
      </c>
      <c r="I103" s="100">
        <f t="shared" si="12"/>
        <v>32496.103000733503</v>
      </c>
      <c r="J103" s="100">
        <f t="shared" si="10"/>
        <v>28494.475077442898</v>
      </c>
      <c r="K103" s="96">
        <f t="shared" si="11"/>
        <v>0.14043522164963185</v>
      </c>
    </row>
    <row r="104" spans="2:11">
      <c r="B104" s="97" t="s">
        <v>193</v>
      </c>
      <c r="C104" s="98">
        <v>32496.103000733503</v>
      </c>
      <c r="D104" s="98">
        <v>28494.475077442898</v>
      </c>
      <c r="E104" s="99">
        <v>0.14043522164963185</v>
      </c>
      <c r="H104" s="97" t="s">
        <v>193</v>
      </c>
      <c r="I104" s="98">
        <f t="shared" si="12"/>
        <v>32496.103000733503</v>
      </c>
      <c r="J104" s="98">
        <f t="shared" si="10"/>
        <v>28494.475077442898</v>
      </c>
      <c r="K104" s="99">
        <f t="shared" si="11"/>
        <v>0.14043522164963185</v>
      </c>
    </row>
    <row r="105" spans="2:11" ht="15.75">
      <c r="B105" s="94" t="s">
        <v>262</v>
      </c>
      <c r="C105" s="100">
        <v>45072.908692761601</v>
      </c>
      <c r="D105" s="100">
        <v>42493.014784345294</v>
      </c>
      <c r="E105" s="96">
        <v>6.0713364808532067E-2</v>
      </c>
      <c r="H105" s="94" t="s">
        <v>194</v>
      </c>
      <c r="I105" s="100">
        <f t="shared" si="12"/>
        <v>45072.908692761601</v>
      </c>
      <c r="J105" s="100">
        <f t="shared" si="10"/>
        <v>42493.014784345294</v>
      </c>
      <c r="K105" s="96">
        <f t="shared" si="11"/>
        <v>6.0713364808532067E-2</v>
      </c>
    </row>
    <row r="106" spans="2:11">
      <c r="B106" s="97" t="s">
        <v>195</v>
      </c>
      <c r="C106" s="98">
        <v>34613.895310675798</v>
      </c>
      <c r="D106" s="98">
        <v>32233.7696605862</v>
      </c>
      <c r="E106" s="99">
        <v>7.383950667736805E-2</v>
      </c>
      <c r="H106" s="97" t="s">
        <v>195</v>
      </c>
      <c r="I106" s="98">
        <f t="shared" si="12"/>
        <v>34613.895310675798</v>
      </c>
      <c r="J106" s="98">
        <f t="shared" si="10"/>
        <v>32233.7696605862</v>
      </c>
      <c r="K106" s="99">
        <f t="shared" si="11"/>
        <v>7.383950667736805E-2</v>
      </c>
    </row>
    <row r="107" spans="2:11">
      <c r="B107" s="97" t="s">
        <v>196</v>
      </c>
      <c r="C107" s="98">
        <v>10398.8306335668</v>
      </c>
      <c r="D107" s="98">
        <v>10181.220669964199</v>
      </c>
      <c r="E107" s="99">
        <v>2.137366143576247E-2</v>
      </c>
      <c r="H107" s="97" t="s">
        <v>196</v>
      </c>
      <c r="I107" s="98">
        <f t="shared" si="12"/>
        <v>10398.8306335668</v>
      </c>
      <c r="J107" s="98">
        <f t="shared" si="10"/>
        <v>10181.220669964199</v>
      </c>
      <c r="K107" s="99">
        <f t="shared" si="11"/>
        <v>2.137366143576247E-2</v>
      </c>
    </row>
    <row r="108" spans="2:11">
      <c r="B108" s="97" t="s">
        <v>167</v>
      </c>
      <c r="C108" s="98">
        <v>60.182748519000235</v>
      </c>
      <c r="D108" s="98">
        <v>78.024453794899941</v>
      </c>
      <c r="E108" s="99">
        <v>-0.22866812144304849</v>
      </c>
      <c r="H108" s="97" t="s">
        <v>167</v>
      </c>
      <c r="I108" s="98">
        <f t="shared" si="12"/>
        <v>60.182748519000235</v>
      </c>
      <c r="J108" s="98">
        <f t="shared" si="10"/>
        <v>78.024453794899941</v>
      </c>
      <c r="K108" s="99">
        <f t="shared" si="11"/>
        <v>-0.22866812144304849</v>
      </c>
    </row>
    <row r="109" spans="2:11" ht="15.75">
      <c r="B109" s="94" t="s">
        <v>143</v>
      </c>
      <c r="C109" s="100">
        <v>5803.7129381300992</v>
      </c>
      <c r="D109" s="100">
        <v>4956.1362257169003</v>
      </c>
      <c r="E109" s="96">
        <v>0.17101562059880582</v>
      </c>
      <c r="H109" s="94" t="s">
        <v>148</v>
      </c>
      <c r="I109" s="100">
        <f t="shared" si="12"/>
        <v>5803.7129381300992</v>
      </c>
      <c r="J109" s="100">
        <f t="shared" si="10"/>
        <v>4956.1362257169003</v>
      </c>
      <c r="K109" s="96">
        <f t="shared" si="11"/>
        <v>0.17101562059880582</v>
      </c>
    </row>
    <row r="110" spans="2:11">
      <c r="B110" s="97" t="s">
        <v>197</v>
      </c>
      <c r="C110" s="98">
        <v>5803.7129381300992</v>
      </c>
      <c r="D110" s="98">
        <v>4956.1362257169003</v>
      </c>
      <c r="E110" s="99">
        <v>0.17101562059880582</v>
      </c>
      <c r="H110" s="97" t="s">
        <v>197</v>
      </c>
      <c r="I110" s="98">
        <f t="shared" si="12"/>
        <v>5803.7129381300992</v>
      </c>
      <c r="J110" s="98">
        <f t="shared" si="10"/>
        <v>4956.1362257169003</v>
      </c>
      <c r="K110" s="99">
        <f t="shared" si="11"/>
        <v>0.17101562059880582</v>
      </c>
    </row>
    <row r="111" spans="2:11" ht="15.75">
      <c r="B111" s="94" t="s">
        <v>198</v>
      </c>
      <c r="C111" s="100">
        <v>7160.0122571844004</v>
      </c>
      <c r="D111" s="100">
        <v>8199.0469950738989</v>
      </c>
      <c r="E111" s="96">
        <v>-0.12672628154391175</v>
      </c>
      <c r="H111" s="94" t="s">
        <v>206</v>
      </c>
      <c r="I111" s="100">
        <f t="shared" si="12"/>
        <v>7160.0122571844004</v>
      </c>
      <c r="J111" s="100">
        <f t="shared" si="10"/>
        <v>8199.0469950738989</v>
      </c>
      <c r="K111" s="96">
        <f t="shared" si="11"/>
        <v>-0.12672628154391175</v>
      </c>
    </row>
    <row r="112" spans="2:11">
      <c r="B112" s="97" t="s">
        <v>199</v>
      </c>
      <c r="C112" s="98">
        <v>7160.0122571844004</v>
      </c>
      <c r="D112" s="98">
        <v>8199.0469950738989</v>
      </c>
      <c r="E112" s="99">
        <v>-0.12672628154391175</v>
      </c>
      <c r="H112" s="97" t="s">
        <v>199</v>
      </c>
      <c r="I112" s="98">
        <f t="shared" si="12"/>
        <v>7160.0122571844004</v>
      </c>
      <c r="J112" s="98">
        <f t="shared" si="10"/>
        <v>8199.0469950738989</v>
      </c>
      <c r="K112" s="99">
        <f t="shared" si="11"/>
        <v>-0.12672628154391175</v>
      </c>
    </row>
    <row r="113" spans="2:11" ht="15.75">
      <c r="B113" s="94" t="s">
        <v>263</v>
      </c>
      <c r="C113" s="100">
        <v>511.69555651780001</v>
      </c>
      <c r="D113" s="100">
        <v>0</v>
      </c>
      <c r="E113" s="96" t="s">
        <v>235</v>
      </c>
      <c r="H113" s="94" t="s">
        <v>277</v>
      </c>
      <c r="I113" s="100">
        <f t="shared" si="12"/>
        <v>511.69555651780001</v>
      </c>
      <c r="J113" s="100">
        <f t="shared" si="10"/>
        <v>0</v>
      </c>
      <c r="K113" s="96" t="str">
        <f t="shared" si="11"/>
        <v>n.a.</v>
      </c>
    </row>
    <row r="114" spans="2:11">
      <c r="B114" s="97" t="s">
        <v>275</v>
      </c>
      <c r="C114" s="98">
        <v>511.69555651780001</v>
      </c>
      <c r="D114" s="98">
        <v>0</v>
      </c>
      <c r="E114" s="99" t="s">
        <v>235</v>
      </c>
      <c r="H114" s="97" t="s">
        <v>275</v>
      </c>
      <c r="I114" s="98">
        <f t="shared" si="12"/>
        <v>511.69555651780001</v>
      </c>
      <c r="J114" s="98">
        <f t="shared" si="10"/>
        <v>0</v>
      </c>
      <c r="K114" s="99" t="str">
        <f t="shared" si="11"/>
        <v>n.a.</v>
      </c>
    </row>
    <row r="115" spans="2:11" ht="15.75">
      <c r="B115" s="94" t="s">
        <v>264</v>
      </c>
      <c r="C115" s="100">
        <v>71.166015881000007</v>
      </c>
      <c r="D115" s="100">
        <v>570.30673999999999</v>
      </c>
      <c r="E115" s="96" t="s">
        <v>235</v>
      </c>
      <c r="H115" s="94" t="s">
        <v>278</v>
      </c>
      <c r="I115" s="100">
        <f t="shared" si="12"/>
        <v>71.166015881000007</v>
      </c>
      <c r="J115" s="100">
        <f t="shared" ref="J115:K115" si="13">+D115</f>
        <v>570.30673999999999</v>
      </c>
      <c r="K115" s="96" t="str">
        <f t="shared" si="13"/>
        <v>n.a.</v>
      </c>
    </row>
    <row r="116" spans="2:11" ht="6.75" customHeight="1" thickBot="1">
      <c r="B116" s="101"/>
      <c r="C116" s="102"/>
      <c r="D116" s="103"/>
      <c r="E116" s="104"/>
      <c r="H116" s="101"/>
      <c r="I116" s="102"/>
      <c r="J116" s="103"/>
      <c r="K116" s="104"/>
    </row>
    <row r="117" spans="2:11" ht="6.75" customHeight="1">
      <c r="B117" s="97"/>
      <c r="C117" s="98"/>
      <c r="D117" s="98"/>
      <c r="E117" s="99"/>
      <c r="H117" s="97"/>
      <c r="I117" s="98"/>
      <c r="J117" s="98"/>
      <c r="K117" s="99"/>
    </row>
    <row r="118" spans="2:11" ht="15.75">
      <c r="B118" s="94" t="s">
        <v>200</v>
      </c>
      <c r="C118" s="100">
        <v>646158.12135676306</v>
      </c>
      <c r="D118" s="100">
        <v>585226.97271202563</v>
      </c>
      <c r="E118" s="96">
        <v>0.1041154141655054</v>
      </c>
      <c r="H118" s="94" t="s">
        <v>207</v>
      </c>
      <c r="I118" s="100">
        <f t="shared" ref="I118" si="14">+C118</f>
        <v>646158.12135676306</v>
      </c>
      <c r="J118" s="100">
        <f t="shared" ref="J118" si="15">+D118</f>
        <v>585226.97271202563</v>
      </c>
      <c r="K118" s="96">
        <f t="shared" ref="K118" si="16">+E118</f>
        <v>0.1041154141655054</v>
      </c>
    </row>
    <row r="119" spans="2:11" ht="6.75" customHeight="1">
      <c r="B119" s="97"/>
      <c r="C119" s="98"/>
      <c r="D119" s="98"/>
      <c r="E119" s="99"/>
      <c r="H119" s="97"/>
      <c r="I119" s="98"/>
      <c r="J119" s="98"/>
      <c r="K119" s="99"/>
    </row>
    <row r="120" spans="2:11">
      <c r="B120" s="105" t="s">
        <v>201</v>
      </c>
      <c r="C120" s="98">
        <v>183388.87070513109</v>
      </c>
      <c r="D120" s="98">
        <v>212456.03891997557</v>
      </c>
      <c r="E120" s="99">
        <v>-0.1368149776424713</v>
      </c>
      <c r="H120" s="105" t="s">
        <v>208</v>
      </c>
      <c r="I120" s="98">
        <f t="shared" ref="I120" si="17">+C120</f>
        <v>183388.87070513109</v>
      </c>
      <c r="J120" s="98">
        <f t="shared" ref="J120" si="18">+D120</f>
        <v>212456.03891997557</v>
      </c>
      <c r="K120" s="99">
        <f t="shared" ref="K120" si="19">+E120</f>
        <v>-0.1368149776424713</v>
      </c>
    </row>
    <row r="121" spans="2:11" ht="6.75" customHeight="1" thickBot="1">
      <c r="B121" s="101"/>
      <c r="C121" s="102"/>
      <c r="D121" s="103"/>
      <c r="E121" s="104"/>
      <c r="H121" s="101"/>
      <c r="I121" s="102"/>
      <c r="J121" s="103"/>
      <c r="K121" s="104"/>
    </row>
    <row r="122" spans="2:11" ht="6.75" customHeight="1">
      <c r="B122" s="97"/>
      <c r="C122" s="98"/>
      <c r="D122" s="98"/>
      <c r="E122" s="99"/>
      <c r="H122" s="97"/>
      <c r="I122" s="98"/>
      <c r="J122" s="98"/>
      <c r="K122" s="99"/>
    </row>
    <row r="123" spans="2:11">
      <c r="B123" s="106" t="s">
        <v>202</v>
      </c>
      <c r="C123" s="107">
        <v>829546.99206189415</v>
      </c>
      <c r="D123" s="107">
        <v>797683.01163200126</v>
      </c>
      <c r="E123" s="108">
        <v>3.9945667596331891E-2</v>
      </c>
      <c r="H123" s="106" t="s">
        <v>209</v>
      </c>
      <c r="I123" s="107">
        <f t="shared" ref="I123" si="20">+C123</f>
        <v>829546.99206189415</v>
      </c>
      <c r="J123" s="107">
        <f t="shared" ref="J123" si="21">+D123</f>
        <v>797683.01163200126</v>
      </c>
      <c r="K123" s="108">
        <f t="shared" ref="K123" si="22">+E123</f>
        <v>3.9945667596331891E-2</v>
      </c>
    </row>
    <row r="127" spans="2:11" ht="27.75" customHeight="1">
      <c r="B127" s="273" t="s">
        <v>279</v>
      </c>
      <c r="C127" s="358" t="s">
        <v>242</v>
      </c>
      <c r="D127" s="359" t="s">
        <v>243</v>
      </c>
      <c r="E127" s="355" t="s">
        <v>244</v>
      </c>
      <c r="H127" s="273" t="s">
        <v>308</v>
      </c>
      <c r="I127" s="358" t="s">
        <v>245</v>
      </c>
      <c r="J127" s="359" t="s">
        <v>246</v>
      </c>
      <c r="K127" s="355" t="s">
        <v>249</v>
      </c>
    </row>
    <row r="128" spans="2:11" ht="28.5" thickBot="1">
      <c r="B128" s="275"/>
      <c r="C128" s="358"/>
      <c r="D128" s="359"/>
      <c r="E128" s="355"/>
      <c r="H128" s="275"/>
      <c r="I128" s="358"/>
      <c r="J128" s="359"/>
      <c r="K128" s="355"/>
    </row>
    <row r="129" spans="2:11" ht="6.75" customHeight="1" thickTop="1">
      <c r="B129" s="274"/>
      <c r="C129" s="276"/>
      <c r="D129" s="276"/>
      <c r="E129" s="276"/>
      <c r="H129" s="274"/>
      <c r="I129" s="276"/>
      <c r="J129" s="276"/>
      <c r="K129" s="276"/>
    </row>
    <row r="130" spans="2:11" s="330" customFormat="1" ht="18.75">
      <c r="B130" s="327" t="s">
        <v>280</v>
      </c>
      <c r="C130" s="328"/>
      <c r="D130" s="328"/>
      <c r="E130" s="329"/>
      <c r="H130" s="327" t="s">
        <v>307</v>
      </c>
      <c r="I130" s="328"/>
      <c r="J130" s="328"/>
      <c r="K130" s="329"/>
    </row>
    <row r="131" spans="2:11" ht="6.75" customHeight="1">
      <c r="B131" s="277"/>
      <c r="C131" s="278"/>
      <c r="D131" s="278"/>
      <c r="E131" s="278"/>
      <c r="H131" s="277"/>
      <c r="I131" s="277"/>
      <c r="J131" s="278"/>
      <c r="K131" s="278"/>
    </row>
    <row r="132" spans="2:11" s="125" customFormat="1" ht="15.75">
      <c r="B132" s="324" t="s">
        <v>281</v>
      </c>
      <c r="C132" s="325">
        <v>42419.906593406595</v>
      </c>
      <c r="D132" s="325">
        <v>42092.099447513814</v>
      </c>
      <c r="E132" s="326">
        <v>7.7878544951537343E-3</v>
      </c>
      <c r="H132" s="324" t="s">
        <v>281</v>
      </c>
      <c r="I132" s="325">
        <f t="shared" ref="I132:K138" si="23">+C132</f>
        <v>42419.906593406595</v>
      </c>
      <c r="J132" s="325">
        <f t="shared" si="23"/>
        <v>42092.099447513814</v>
      </c>
      <c r="K132" s="326">
        <f t="shared" si="23"/>
        <v>7.7878544951537343E-3</v>
      </c>
    </row>
    <row r="133" spans="2:11" s="125" customFormat="1" ht="15.75">
      <c r="B133" s="324" t="s">
        <v>282</v>
      </c>
      <c r="C133" s="325">
        <v>27982.791208791208</v>
      </c>
      <c r="D133" s="325">
        <v>26546.475138121546</v>
      </c>
      <c r="E133" s="326">
        <v>5.4105716981124541E-2</v>
      </c>
      <c r="H133" s="324" t="s">
        <v>282</v>
      </c>
      <c r="I133" s="325">
        <f t="shared" si="23"/>
        <v>27982.791208791208</v>
      </c>
      <c r="J133" s="325">
        <f t="shared" si="23"/>
        <v>26546.475138121546</v>
      </c>
      <c r="K133" s="326">
        <f t="shared" si="23"/>
        <v>5.4105716981124541E-2</v>
      </c>
    </row>
    <row r="134" spans="2:11" s="125" customFormat="1" ht="15.75">
      <c r="B134" s="324" t="s">
        <v>283</v>
      </c>
      <c r="C134" s="325">
        <v>25787.664835164836</v>
      </c>
      <c r="D134" s="325">
        <v>26272.977900552487</v>
      </c>
      <c r="E134" s="326">
        <v>-1.8471947383529974E-2</v>
      </c>
      <c r="H134" s="324" t="s">
        <v>283</v>
      </c>
      <c r="I134" s="325">
        <f t="shared" si="23"/>
        <v>25787.664835164836</v>
      </c>
      <c r="J134" s="325">
        <f t="shared" si="23"/>
        <v>26272.977900552487</v>
      </c>
      <c r="K134" s="326">
        <f t="shared" si="23"/>
        <v>-1.8471947383529974E-2</v>
      </c>
    </row>
    <row r="135" spans="2:11" s="125" customFormat="1" ht="15.75">
      <c r="B135" s="324" t="s">
        <v>284</v>
      </c>
      <c r="C135" s="325">
        <v>21511.159340659342</v>
      </c>
      <c r="D135" s="325">
        <v>20885.729281767955</v>
      </c>
      <c r="E135" s="326">
        <v>2.9945330156000427E-2</v>
      </c>
      <c r="H135" s="324" t="s">
        <v>284</v>
      </c>
      <c r="I135" s="325">
        <f t="shared" si="23"/>
        <v>21511.159340659342</v>
      </c>
      <c r="J135" s="325">
        <f t="shared" si="23"/>
        <v>20885.729281767955</v>
      </c>
      <c r="K135" s="326">
        <f t="shared" si="23"/>
        <v>2.9945330156000427E-2</v>
      </c>
    </row>
    <row r="136" spans="2:11" s="125" customFormat="1" ht="15.75">
      <c r="B136" s="324" t="s">
        <v>285</v>
      </c>
      <c r="C136" s="325">
        <v>13962.10989010989</v>
      </c>
      <c r="D136" s="325">
        <v>13428.386740331493</v>
      </c>
      <c r="E136" s="326">
        <v>3.9745887581222661E-2</v>
      </c>
      <c r="H136" s="324" t="s">
        <v>285</v>
      </c>
      <c r="I136" s="325">
        <f t="shared" si="23"/>
        <v>13962.10989010989</v>
      </c>
      <c r="J136" s="325">
        <f t="shared" si="23"/>
        <v>13428.386740331493</v>
      </c>
      <c r="K136" s="326">
        <f t="shared" si="23"/>
        <v>3.9745887581222661E-2</v>
      </c>
    </row>
    <row r="137" spans="2:11" s="125" customFormat="1" ht="15.75">
      <c r="B137" s="324" t="s">
        <v>286</v>
      </c>
      <c r="C137" s="325">
        <v>13731.401098901099</v>
      </c>
      <c r="D137" s="325">
        <v>13737.486187845303</v>
      </c>
      <c r="E137" s="326">
        <v>-4.4295505458546991E-4</v>
      </c>
      <c r="H137" s="324" t="s">
        <v>286</v>
      </c>
      <c r="I137" s="325">
        <f t="shared" si="23"/>
        <v>13731.401098901099</v>
      </c>
      <c r="J137" s="325">
        <f t="shared" si="23"/>
        <v>13737.486187845303</v>
      </c>
      <c r="K137" s="326">
        <f t="shared" si="23"/>
        <v>-4.4295505458546991E-4</v>
      </c>
    </row>
    <row r="138" spans="2:11" s="125" customFormat="1" ht="15.75">
      <c r="B138" s="324" t="s">
        <v>287</v>
      </c>
      <c r="C138" s="325">
        <v>8619.1153846153848</v>
      </c>
      <c r="D138" s="325">
        <v>8348.7458563535911</v>
      </c>
      <c r="E138" s="326">
        <v>3.238444826488962E-2</v>
      </c>
      <c r="H138" s="324" t="s">
        <v>287</v>
      </c>
      <c r="I138" s="325">
        <f t="shared" si="23"/>
        <v>8619.1153846153848</v>
      </c>
      <c r="J138" s="325">
        <f t="shared" si="23"/>
        <v>8348.7458563535911</v>
      </c>
      <c r="K138" s="326">
        <f t="shared" si="23"/>
        <v>3.238444826488962E-2</v>
      </c>
    </row>
    <row r="139" spans="2:11" ht="6" customHeight="1">
      <c r="B139" s="279"/>
      <c r="C139" s="280"/>
      <c r="D139" s="280"/>
      <c r="E139" s="281"/>
      <c r="H139" s="279"/>
      <c r="I139" s="280"/>
      <c r="J139" s="280"/>
      <c r="K139" s="281"/>
    </row>
    <row r="140" spans="2:11" s="330" customFormat="1" ht="18.75">
      <c r="B140" s="327" t="s">
        <v>288</v>
      </c>
      <c r="C140" s="331"/>
      <c r="D140" s="331"/>
      <c r="E140" s="329"/>
      <c r="H140" s="327" t="s">
        <v>306</v>
      </c>
      <c r="I140" s="331"/>
      <c r="J140" s="331"/>
      <c r="K140" s="329"/>
    </row>
    <row r="141" spans="2:11" ht="6" customHeight="1">
      <c r="B141" s="282"/>
      <c r="C141" s="283"/>
      <c r="D141" s="283"/>
      <c r="E141" s="284"/>
      <c r="H141" s="282"/>
      <c r="I141" s="283"/>
      <c r="J141" s="283"/>
      <c r="K141" s="284"/>
    </row>
    <row r="142" spans="2:11" s="125" customFormat="1" ht="15.75">
      <c r="B142" s="324" t="s">
        <v>289</v>
      </c>
      <c r="C142" s="325">
        <v>15704.982338297903</v>
      </c>
      <c r="D142" s="325">
        <v>12021.731846308874</v>
      </c>
      <c r="E142" s="326">
        <v>0.30638268587898398</v>
      </c>
      <c r="H142" s="324" t="s">
        <v>289</v>
      </c>
      <c r="I142" s="325">
        <f t="shared" ref="I142:I158" si="24">+C142</f>
        <v>15704.982338297903</v>
      </c>
      <c r="J142" s="325">
        <f t="shared" ref="J142:J158" si="25">+D142</f>
        <v>12021.731846308874</v>
      </c>
      <c r="K142" s="326">
        <f t="shared" ref="K142:K158" si="26">+E142</f>
        <v>0.30638268587898398</v>
      </c>
    </row>
    <row r="143" spans="2:11" s="125" customFormat="1" ht="15.75">
      <c r="B143" s="324" t="s">
        <v>290</v>
      </c>
      <c r="C143" s="325">
        <v>93797.833333333328</v>
      </c>
      <c r="D143" s="325">
        <v>92257.5</v>
      </c>
      <c r="E143" s="326">
        <v>1.6696022906899977E-2</v>
      </c>
      <c r="H143" s="324" t="s">
        <v>290</v>
      </c>
      <c r="I143" s="325">
        <f t="shared" si="24"/>
        <v>93797.833333333328</v>
      </c>
      <c r="J143" s="325">
        <f t="shared" si="25"/>
        <v>92257.5</v>
      </c>
      <c r="K143" s="326">
        <f t="shared" si="26"/>
        <v>1.6696022906899977E-2</v>
      </c>
    </row>
    <row r="144" spans="2:11" s="125" customFormat="1" ht="15.75">
      <c r="B144" s="324" t="s">
        <v>291</v>
      </c>
      <c r="C144" s="325">
        <v>8074.1428571428569</v>
      </c>
      <c r="D144" s="325">
        <v>8442.9392265193364</v>
      </c>
      <c r="E144" s="326">
        <v>-4.3681040391489234E-2</v>
      </c>
      <c r="H144" s="324" t="s">
        <v>291</v>
      </c>
      <c r="I144" s="325">
        <f t="shared" si="24"/>
        <v>8074.1428571428569</v>
      </c>
      <c r="J144" s="325">
        <f t="shared" si="25"/>
        <v>8442.9392265193364</v>
      </c>
      <c r="K144" s="326">
        <f t="shared" si="26"/>
        <v>-4.3681040391489234E-2</v>
      </c>
    </row>
    <row r="145" spans="2:11" s="125" customFormat="1" ht="15.75">
      <c r="B145" s="324" t="s">
        <v>292</v>
      </c>
      <c r="C145" s="325">
        <v>5865.9230769230771</v>
      </c>
      <c r="D145" s="325">
        <v>6056.0497237569061</v>
      </c>
      <c r="E145" s="326">
        <v>-3.1394498973149609E-2</v>
      </c>
      <c r="H145" s="324" t="s">
        <v>292</v>
      </c>
      <c r="I145" s="325">
        <f t="shared" si="24"/>
        <v>5865.9230769230771</v>
      </c>
      <c r="J145" s="325">
        <f t="shared" si="25"/>
        <v>6056.0497237569061</v>
      </c>
      <c r="K145" s="326">
        <f t="shared" si="26"/>
        <v>-3.1394498973149609E-2</v>
      </c>
    </row>
    <row r="146" spans="2:11" s="125" customFormat="1" ht="15.75">
      <c r="B146" s="324" t="s">
        <v>293</v>
      </c>
      <c r="C146" s="325">
        <v>8354.7417582417584</v>
      </c>
      <c r="D146" s="325">
        <v>8627.812154696132</v>
      </c>
      <c r="E146" s="326">
        <v>-3.1650016430381012E-2</v>
      </c>
      <c r="H146" s="324" t="s">
        <v>293</v>
      </c>
      <c r="I146" s="325">
        <f t="shared" si="24"/>
        <v>8354.7417582417584</v>
      </c>
      <c r="J146" s="325">
        <f t="shared" si="25"/>
        <v>8627.812154696132</v>
      </c>
      <c r="K146" s="326">
        <f t="shared" si="26"/>
        <v>-3.1650016430381012E-2</v>
      </c>
    </row>
    <row r="147" spans="2:11" s="125" customFormat="1" ht="15.75">
      <c r="B147" s="324" t="s">
        <v>294</v>
      </c>
      <c r="C147" s="325">
        <v>5193.697802197802</v>
      </c>
      <c r="D147" s="325">
        <v>5608.9281767955799</v>
      </c>
      <c r="E147" s="326">
        <v>-7.4030253465467211E-2</v>
      </c>
      <c r="H147" s="324" t="s">
        <v>294</v>
      </c>
      <c r="I147" s="325">
        <f t="shared" si="24"/>
        <v>5193.697802197802</v>
      </c>
      <c r="J147" s="325">
        <f t="shared" si="25"/>
        <v>5608.9281767955799</v>
      </c>
      <c r="K147" s="326">
        <f t="shared" si="26"/>
        <v>-7.4030253465467211E-2</v>
      </c>
    </row>
    <row r="148" spans="2:11" s="125" customFormat="1" ht="15.75">
      <c r="B148" s="324" t="s">
        <v>295</v>
      </c>
      <c r="C148" s="325">
        <v>10236.087912087913</v>
      </c>
      <c r="D148" s="325">
        <v>10419.28729281768</v>
      </c>
      <c r="E148" s="326">
        <v>-1.7582717088149846E-2</v>
      </c>
      <c r="H148" s="324" t="s">
        <v>295</v>
      </c>
      <c r="I148" s="325">
        <f t="shared" si="24"/>
        <v>10236.087912087913</v>
      </c>
      <c r="J148" s="325">
        <f t="shared" si="25"/>
        <v>10419.28729281768</v>
      </c>
      <c r="K148" s="326">
        <f t="shared" si="26"/>
        <v>-1.7582717088149846E-2</v>
      </c>
    </row>
    <row r="149" spans="2:11" s="125" customFormat="1" ht="15.75">
      <c r="B149" s="324" t="s">
        <v>176</v>
      </c>
      <c r="C149" s="325">
        <v>5993.1098901098903</v>
      </c>
      <c r="D149" s="325">
        <v>6226.3535911602212</v>
      </c>
      <c r="E149" s="326">
        <v>-3.7460722015767889E-2</v>
      </c>
      <c r="H149" s="324" t="s">
        <v>176</v>
      </c>
      <c r="I149" s="325">
        <f t="shared" si="24"/>
        <v>5993.1098901098903</v>
      </c>
      <c r="J149" s="325">
        <f t="shared" si="25"/>
        <v>6226.3535911602212</v>
      </c>
      <c r="K149" s="326">
        <f t="shared" si="26"/>
        <v>-3.7460722015767889E-2</v>
      </c>
    </row>
    <row r="150" spans="2:11" s="125" customFormat="1" ht="15.75">
      <c r="B150" s="324" t="s">
        <v>296</v>
      </c>
      <c r="C150" s="325">
        <v>7885.833333333333</v>
      </c>
      <c r="D150" s="325">
        <v>8438.6666666666661</v>
      </c>
      <c r="E150" s="326">
        <v>-6.5511929214725817E-2</v>
      </c>
      <c r="H150" s="324" t="s">
        <v>296</v>
      </c>
      <c r="I150" s="325">
        <f t="shared" si="24"/>
        <v>7885.833333333333</v>
      </c>
      <c r="J150" s="325">
        <f t="shared" si="25"/>
        <v>8438.6666666666661</v>
      </c>
      <c r="K150" s="326">
        <f t="shared" si="26"/>
        <v>-6.5511929214725817E-2</v>
      </c>
    </row>
    <row r="151" spans="2:11" s="125" customFormat="1" ht="15.75">
      <c r="B151" s="324" t="s">
        <v>297</v>
      </c>
      <c r="C151" s="325">
        <v>46757.666666666664</v>
      </c>
      <c r="D151" s="325">
        <v>50087.333333333336</v>
      </c>
      <c r="E151" s="326">
        <v>-6.647721978943455E-2</v>
      </c>
      <c r="H151" s="324" t="s">
        <v>297</v>
      </c>
      <c r="I151" s="325">
        <f t="shared" si="24"/>
        <v>46757.666666666664</v>
      </c>
      <c r="J151" s="325">
        <f t="shared" si="25"/>
        <v>50087.333333333336</v>
      </c>
      <c r="K151" s="326">
        <f t="shared" si="26"/>
        <v>-6.647721978943455E-2</v>
      </c>
    </row>
    <row r="152" spans="2:11" s="125" customFormat="1" ht="15.75">
      <c r="B152" s="324" t="s">
        <v>298</v>
      </c>
      <c r="C152" s="325">
        <v>3353.467032967033</v>
      </c>
      <c r="D152" s="325">
        <v>3371.6795580110497</v>
      </c>
      <c r="E152" s="326">
        <v>-5.40161801578809E-3</v>
      </c>
      <c r="H152" s="324" t="s">
        <v>298</v>
      </c>
      <c r="I152" s="325">
        <f t="shared" si="24"/>
        <v>3353.467032967033</v>
      </c>
      <c r="J152" s="325">
        <f t="shared" si="25"/>
        <v>3371.6795580110497</v>
      </c>
      <c r="K152" s="326">
        <f t="shared" si="26"/>
        <v>-5.40161801578809E-3</v>
      </c>
    </row>
    <row r="153" spans="2:11" s="125" customFormat="1" ht="15.75">
      <c r="B153" s="324" t="s">
        <v>299</v>
      </c>
      <c r="C153" s="325">
        <v>7549.2802197802193</v>
      </c>
      <c r="D153" s="325">
        <v>7570.8121546961329</v>
      </c>
      <c r="E153" s="326">
        <v>-2.8440720065360248E-3</v>
      </c>
      <c r="H153" s="324" t="s">
        <v>299</v>
      </c>
      <c r="I153" s="325">
        <f t="shared" si="24"/>
        <v>7549.2802197802193</v>
      </c>
      <c r="J153" s="325">
        <f t="shared" si="25"/>
        <v>7570.8121546961329</v>
      </c>
      <c r="K153" s="326">
        <f t="shared" si="26"/>
        <v>-2.8440720065360248E-3</v>
      </c>
    </row>
    <row r="154" spans="2:11" s="125" customFormat="1" ht="15.75">
      <c r="B154" s="324" t="s">
        <v>300</v>
      </c>
      <c r="C154" s="325">
        <v>9690.4780219780223</v>
      </c>
      <c r="D154" s="325">
        <v>11050.60773480663</v>
      </c>
      <c r="E154" s="326">
        <v>-0.12308189245959222</v>
      </c>
      <c r="H154" s="324" t="s">
        <v>300</v>
      </c>
      <c r="I154" s="325">
        <f t="shared" si="24"/>
        <v>9690.4780219780223</v>
      </c>
      <c r="J154" s="325">
        <f t="shared" si="25"/>
        <v>11050.60773480663</v>
      </c>
      <c r="K154" s="326">
        <f t="shared" si="26"/>
        <v>-0.12308189245959222</v>
      </c>
    </row>
    <row r="155" spans="2:11" s="125" customFormat="1" ht="15.75">
      <c r="B155" s="324" t="s">
        <v>185</v>
      </c>
      <c r="C155" s="325">
        <v>7451.368131868132</v>
      </c>
      <c r="D155" s="325">
        <v>7863.3149171270716</v>
      </c>
      <c r="E155" s="326">
        <v>-5.2388437904436369E-2</v>
      </c>
      <c r="H155" s="324" t="s">
        <v>185</v>
      </c>
      <c r="I155" s="325">
        <f t="shared" si="24"/>
        <v>7451.368131868132</v>
      </c>
      <c r="J155" s="325">
        <f t="shared" si="25"/>
        <v>7863.3149171270716</v>
      </c>
      <c r="K155" s="326">
        <f t="shared" si="26"/>
        <v>-5.2388437904436369E-2</v>
      </c>
    </row>
    <row r="156" spans="2:11" s="125" customFormat="1" ht="15.75">
      <c r="B156" s="324" t="s">
        <v>301</v>
      </c>
      <c r="C156" s="325">
        <v>5169.0494505494507</v>
      </c>
      <c r="D156" s="325">
        <v>0</v>
      </c>
      <c r="E156" s="326" t="s">
        <v>302</v>
      </c>
      <c r="H156" s="324" t="s">
        <v>301</v>
      </c>
      <c r="I156" s="325">
        <f t="shared" si="24"/>
        <v>5169.0494505494507</v>
      </c>
      <c r="J156" s="325">
        <f t="shared" si="25"/>
        <v>0</v>
      </c>
      <c r="K156" s="326" t="str">
        <f t="shared" si="26"/>
        <v>n.a</v>
      </c>
    </row>
    <row r="157" spans="2:11" s="125" customFormat="1" ht="15.75">
      <c r="B157" s="324" t="s">
        <v>193</v>
      </c>
      <c r="C157" s="325">
        <v>15745.620879120879</v>
      </c>
      <c r="D157" s="325">
        <v>15577.138121546961</v>
      </c>
      <c r="E157" s="326">
        <v>1.0816027710562892E-2</v>
      </c>
      <c r="H157" s="324" t="s">
        <v>193</v>
      </c>
      <c r="I157" s="325">
        <f t="shared" si="24"/>
        <v>15745.620879120879</v>
      </c>
      <c r="J157" s="325">
        <f t="shared" si="25"/>
        <v>15577.138121546961</v>
      </c>
      <c r="K157" s="326">
        <f t="shared" si="26"/>
        <v>1.0816027710562892E-2</v>
      </c>
    </row>
    <row r="158" spans="2:11" s="125" customFormat="1" ht="15.75">
      <c r="B158" s="324" t="s">
        <v>303</v>
      </c>
      <c r="C158" s="325">
        <v>6737.333333333333</v>
      </c>
      <c r="D158" s="325">
        <v>6692.333333333333</v>
      </c>
      <c r="E158" s="326">
        <v>6.7241121681527183E-3</v>
      </c>
      <c r="H158" s="324" t="s">
        <v>303</v>
      </c>
      <c r="I158" s="325">
        <f t="shared" si="24"/>
        <v>6737.333333333333</v>
      </c>
      <c r="J158" s="325">
        <f t="shared" si="25"/>
        <v>6692.333333333333</v>
      </c>
      <c r="K158" s="326">
        <f t="shared" si="26"/>
        <v>6.7241121681527183E-3</v>
      </c>
    </row>
    <row r="159" spans="2:11" ht="10.5" customHeight="1" thickBot="1">
      <c r="B159" s="275"/>
      <c r="C159" s="285"/>
      <c r="D159" s="285"/>
      <c r="E159" s="285"/>
      <c r="H159" s="275"/>
      <c r="I159" s="285"/>
      <c r="J159" s="285"/>
      <c r="K159" s="285"/>
    </row>
    <row r="160" spans="2:11" ht="10.5" customHeight="1" thickTop="1">
      <c r="B160" s="323"/>
      <c r="C160" s="280"/>
      <c r="D160" s="280"/>
      <c r="E160" s="277"/>
      <c r="H160" s="323"/>
      <c r="I160" s="280"/>
      <c r="J160" s="280"/>
      <c r="K160" s="277"/>
    </row>
    <row r="161" spans="2:11" ht="20.25">
      <c r="B161" s="286" t="s">
        <v>304</v>
      </c>
      <c r="C161" s="287">
        <v>18504.095856817949</v>
      </c>
      <c r="D161" s="287">
        <v>18553.703191353372</v>
      </c>
      <c r="E161" s="288">
        <v>-2.6737160783375513E-3</v>
      </c>
      <c r="H161" s="286" t="s">
        <v>305</v>
      </c>
      <c r="I161" s="287">
        <f>+C161</f>
        <v>18504.095856817949</v>
      </c>
      <c r="J161" s="287">
        <f>+D161</f>
        <v>18553.703191353372</v>
      </c>
      <c r="K161" s="288">
        <f>+E161</f>
        <v>-2.6737160783375513E-3</v>
      </c>
    </row>
  </sheetData>
  <mergeCells count="24">
    <mergeCell ref="C127:C128"/>
    <mergeCell ref="D127:D128"/>
    <mergeCell ref="E127:E128"/>
    <mergeCell ref="I2:I3"/>
    <mergeCell ref="J2:J3"/>
    <mergeCell ref="C48:C49"/>
    <mergeCell ref="D48:D49"/>
    <mergeCell ref="E48:E49"/>
    <mergeCell ref="I48:I49"/>
    <mergeCell ref="J48:J49"/>
    <mergeCell ref="I23:I24"/>
    <mergeCell ref="J23:J24"/>
    <mergeCell ref="C23:C24"/>
    <mergeCell ref="D23:D24"/>
    <mergeCell ref="E23:E24"/>
    <mergeCell ref="C2:C3"/>
    <mergeCell ref="I127:I128"/>
    <mergeCell ref="J127:J128"/>
    <mergeCell ref="K127:K128"/>
    <mergeCell ref="D2:D3"/>
    <mergeCell ref="E2:E3"/>
    <mergeCell ref="K2:K3"/>
    <mergeCell ref="K48:K49"/>
    <mergeCell ref="K23:K24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Balance</vt:lpstr>
      <vt:lpstr>PyG</vt:lpstr>
      <vt:lpstr>Deuda</vt:lpstr>
      <vt:lpstr>Concesiones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Huerta Martinez</dc:creator>
  <cp:lastModifiedBy>Carlos Huerta Martinez</cp:lastModifiedBy>
  <dcterms:created xsi:type="dcterms:W3CDTF">2023-08-30T09:51:37Z</dcterms:created>
  <dcterms:modified xsi:type="dcterms:W3CDTF">2024-11-06T12:18:00Z</dcterms:modified>
</cp:coreProperties>
</file>